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landisk-hukuri\share-hukuri\5.年金班\6_広報全般\2_ホームページ（おかやま福利厚生ネット）\"/>
    </mc:Choice>
  </mc:AlternateContent>
  <xr:revisionPtr revIDLastSave="0" documentId="13_ncr:1_{4BFF60C3-4945-498B-B3EC-FE3E93E47548}" xr6:coauthVersionLast="47" xr6:coauthVersionMax="47" xr10:uidLastSave="{00000000-0000-0000-0000-000000000000}"/>
  <bookViews>
    <workbookView xWindow="-120" yWindow="-120" windowWidth="29040" windowHeight="15720" xr2:uid="{00000000-000D-0000-FFFF-FFFF00000000}"/>
  </bookViews>
  <sheets>
    <sheet name="繰下げ試算シート" sheetId="1" r:id="rId1"/>
    <sheet name="受給開始年齢別の年金受給累計額（参考）" sheetId="2" r:id="rId2"/>
    <sheet name="ねんきん定期便見本" sheetId="3" r:id="rId3"/>
  </sheets>
  <definedNames>
    <definedName name="_xlnm.Print_Area" localSheetId="0">繰下げ試算シート!$B$2:$U$33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21" i="1" l="1"/>
  <c r="P19" i="1"/>
  <c r="P17" i="1"/>
  <c r="P15" i="1"/>
  <c r="P13" i="1"/>
  <c r="P11" i="1"/>
  <c r="S11" i="1" s="1"/>
  <c r="M15" i="1"/>
  <c r="M13" i="1"/>
  <c r="M11" i="1"/>
  <c r="M21" i="1"/>
  <c r="M19" i="1"/>
  <c r="M17" i="1"/>
  <c r="J11" i="1"/>
  <c r="J13" i="1" l="1"/>
  <c r="J15" i="1"/>
  <c r="J17" i="1"/>
  <c r="J19" i="1"/>
  <c r="J21" i="1"/>
  <c r="E22" i="1"/>
  <c r="B14" i="2" l="1"/>
  <c r="B34" i="2"/>
  <c r="B15" i="2"/>
  <c r="B16" i="2"/>
  <c r="B36" i="2"/>
  <c r="B18" i="2"/>
  <c r="B38" i="2"/>
  <c r="B24" i="2"/>
  <c r="B25" i="2"/>
  <c r="B26" i="2"/>
  <c r="B27" i="2"/>
  <c r="B28" i="2"/>
  <c r="B9" i="2"/>
  <c r="B29" i="2"/>
  <c r="B10" i="2"/>
  <c r="B31" i="2"/>
  <c r="B12" i="2"/>
  <c r="B13" i="2"/>
  <c r="B33" i="2"/>
  <c r="B35" i="2"/>
  <c r="B17" i="2"/>
  <c r="B37" i="2"/>
  <c r="B19" i="2"/>
  <c r="B39" i="2"/>
  <c r="B20" i="2"/>
  <c r="B40" i="2"/>
  <c r="B21" i="2"/>
  <c r="B41" i="2"/>
  <c r="B22" i="2"/>
  <c r="B42" i="2"/>
  <c r="B23" i="2"/>
  <c r="B7" i="2"/>
  <c r="C7" i="2" s="1"/>
  <c r="B8" i="2"/>
  <c r="B30" i="2"/>
  <c r="B11" i="2"/>
  <c r="B32" i="2"/>
  <c r="S17" i="1"/>
  <c r="S21" i="1"/>
  <c r="S19" i="1"/>
  <c r="S15" i="1"/>
  <c r="S13" i="1"/>
  <c r="J12" i="2" l="1"/>
  <c r="J32" i="2"/>
  <c r="J33" i="2"/>
  <c r="J14" i="2"/>
  <c r="J34" i="2"/>
  <c r="J16" i="2"/>
  <c r="J36" i="2"/>
  <c r="J41" i="2"/>
  <c r="J22" i="2"/>
  <c r="J23" i="2"/>
  <c r="J25" i="2"/>
  <c r="J27" i="2"/>
  <c r="J28" i="2"/>
  <c r="J29" i="2"/>
  <c r="J30" i="2"/>
  <c r="J31" i="2"/>
  <c r="J13" i="2"/>
  <c r="J15" i="2"/>
  <c r="J35" i="2"/>
  <c r="J17" i="2"/>
  <c r="J37" i="2"/>
  <c r="J18" i="2"/>
  <c r="J38" i="2"/>
  <c r="J19" i="2"/>
  <c r="J39" i="2"/>
  <c r="J20" i="2"/>
  <c r="J40" i="2"/>
  <c r="J21" i="2"/>
  <c r="J42" i="2"/>
  <c r="J11" i="2"/>
  <c r="K11" i="2" s="1"/>
  <c r="J24" i="2"/>
  <c r="J26" i="2"/>
  <c r="C8" i="2"/>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N26" i="2"/>
  <c r="N27" i="2"/>
  <c r="N29" i="2"/>
  <c r="N30" i="2"/>
  <c r="N37" i="2"/>
  <c r="N18" i="2"/>
  <c r="N38" i="2"/>
  <c r="N19" i="2"/>
  <c r="N20" i="2"/>
  <c r="N22" i="2"/>
  <c r="N42" i="2"/>
  <c r="N23" i="2"/>
  <c r="N17" i="2"/>
  <c r="O17" i="2" s="1"/>
  <c r="N24" i="2"/>
  <c r="N28" i="2"/>
  <c r="N31" i="2"/>
  <c r="N32" i="2"/>
  <c r="N33" i="2"/>
  <c r="N34" i="2"/>
  <c r="N35" i="2"/>
  <c r="N36" i="2"/>
  <c r="N39" i="2"/>
  <c r="N40" i="2"/>
  <c r="N21" i="2"/>
  <c r="N41" i="2"/>
  <c r="N25" i="2"/>
  <c r="L16" i="2"/>
  <c r="L36" i="2"/>
  <c r="L17" i="2"/>
  <c r="L37" i="2"/>
  <c r="L38" i="2"/>
  <c r="L19" i="2"/>
  <c r="L39" i="2"/>
  <c r="L20" i="2"/>
  <c r="L40" i="2"/>
  <c r="L21" i="2"/>
  <c r="L41" i="2"/>
  <c r="L22" i="2"/>
  <c r="L42" i="2"/>
  <c r="L23" i="2"/>
  <c r="L13" i="2"/>
  <c r="L24" i="2"/>
  <c r="L12" i="2"/>
  <c r="M12" i="2" s="1"/>
  <c r="L25" i="2"/>
  <c r="L26" i="2"/>
  <c r="L27" i="2"/>
  <c r="L28" i="2"/>
  <c r="L29" i="2"/>
  <c r="L30" i="2"/>
  <c r="L31" i="2"/>
  <c r="L32" i="2"/>
  <c r="L33" i="2"/>
  <c r="L14" i="2"/>
  <c r="L34" i="2"/>
  <c r="L15" i="2"/>
  <c r="L35" i="2"/>
  <c r="L18" i="2"/>
  <c r="H14" i="2"/>
  <c r="H18" i="2"/>
  <c r="H38" i="2"/>
  <c r="H19" i="2"/>
  <c r="H39" i="2"/>
  <c r="H40" i="2"/>
  <c r="H21" i="2"/>
  <c r="H41" i="2"/>
  <c r="H22" i="2"/>
  <c r="H42" i="2"/>
  <c r="H23" i="2"/>
  <c r="H10" i="2"/>
  <c r="I10" i="2" s="1"/>
  <c r="H24" i="2"/>
  <c r="H25" i="2"/>
  <c r="H26" i="2"/>
  <c r="H27" i="2"/>
  <c r="H28" i="2"/>
  <c r="H29" i="2"/>
  <c r="H30" i="2"/>
  <c r="H11" i="2"/>
  <c r="H31" i="2"/>
  <c r="H12" i="2"/>
  <c r="H32" i="2"/>
  <c r="H13" i="2"/>
  <c r="H33" i="2"/>
  <c r="H34" i="2"/>
  <c r="H15" i="2"/>
  <c r="H35" i="2"/>
  <c r="H16" i="2"/>
  <c r="H36" i="2"/>
  <c r="H17" i="2"/>
  <c r="H37" i="2"/>
  <c r="H20" i="2"/>
  <c r="F21" i="2"/>
  <c r="F41" i="2"/>
  <c r="F42" i="2"/>
  <c r="F9" i="2"/>
  <c r="G9" i="2" s="1"/>
  <c r="F24" i="2"/>
  <c r="F25" i="2"/>
  <c r="F26" i="2"/>
  <c r="F27" i="2"/>
  <c r="F28" i="2"/>
  <c r="F29" i="2"/>
  <c r="F10" i="2"/>
  <c r="F30" i="2"/>
  <c r="F11" i="2"/>
  <c r="F31" i="2"/>
  <c r="F12" i="2"/>
  <c r="F32" i="2"/>
  <c r="F13" i="2"/>
  <c r="F33" i="2"/>
  <c r="F14" i="2"/>
  <c r="F34" i="2"/>
  <c r="F15" i="2"/>
  <c r="F35" i="2"/>
  <c r="F16" i="2"/>
  <c r="F36" i="2"/>
  <c r="F17" i="2"/>
  <c r="F37" i="2"/>
  <c r="F18" i="2"/>
  <c r="F38" i="2"/>
  <c r="F19" i="2"/>
  <c r="F39" i="2"/>
  <c r="F22" i="2"/>
  <c r="F23" i="2"/>
  <c r="F40" i="2"/>
  <c r="F20" i="2"/>
  <c r="D10" i="2"/>
  <c r="D30" i="2"/>
  <c r="D31" i="2"/>
  <c r="D12" i="2"/>
  <c r="D32" i="2"/>
  <c r="D13" i="2"/>
  <c r="D33" i="2"/>
  <c r="D14" i="2"/>
  <c r="D34" i="2"/>
  <c r="D15" i="2"/>
  <c r="D35" i="2"/>
  <c r="D16" i="2"/>
  <c r="D36" i="2"/>
  <c r="D17" i="2"/>
  <c r="D37" i="2"/>
  <c r="D18" i="2"/>
  <c r="D38" i="2"/>
  <c r="D19" i="2"/>
  <c r="D39" i="2"/>
  <c r="D20" i="2"/>
  <c r="D40" i="2"/>
  <c r="D41" i="2"/>
  <c r="D22" i="2"/>
  <c r="D42" i="2"/>
  <c r="D23" i="2"/>
  <c r="D8" i="2"/>
  <c r="E8" i="2" s="1"/>
  <c r="D24" i="2"/>
  <c r="D25" i="2"/>
  <c r="D26" i="2"/>
  <c r="D27" i="2"/>
  <c r="D28" i="2"/>
  <c r="D9" i="2"/>
  <c r="D11" i="2"/>
  <c r="D29" i="2"/>
  <c r="D21" i="2"/>
  <c r="K12" i="2" l="1"/>
  <c r="K13" i="2" s="1"/>
  <c r="K14" i="2" s="1"/>
  <c r="K15" i="2" s="1"/>
  <c r="K16" i="2" s="1"/>
  <c r="K17" i="2" s="1"/>
  <c r="K18" i="2" s="1"/>
  <c r="K19" i="2" s="1"/>
  <c r="K20" i="2" s="1"/>
  <c r="K21" i="2" s="1"/>
  <c r="K22" i="2" s="1"/>
  <c r="K23" i="2" s="1"/>
  <c r="K24" i="2" s="1"/>
  <c r="K25" i="2" s="1"/>
  <c r="K26" i="2" s="1"/>
  <c r="K27" i="2" s="1"/>
  <c r="K28" i="2" s="1"/>
  <c r="K29" i="2" s="1"/>
  <c r="K30" i="2" s="1"/>
  <c r="K31" i="2" s="1"/>
  <c r="K32" i="2" s="1"/>
  <c r="K33" i="2" s="1"/>
  <c r="K34" i="2" s="1"/>
  <c r="K35" i="2" s="1"/>
  <c r="K36" i="2" s="1"/>
  <c r="K37" i="2" s="1"/>
  <c r="K38" i="2" s="1"/>
  <c r="K39" i="2" s="1"/>
  <c r="K40" i="2" s="1"/>
  <c r="K41" i="2" s="1"/>
  <c r="K42" i="2" s="1"/>
  <c r="O18" i="2"/>
  <c r="O19" i="2" s="1"/>
  <c r="O20" i="2" s="1"/>
  <c r="O21" i="2" s="1"/>
  <c r="O22" i="2" s="1"/>
  <c r="I11" i="2"/>
  <c r="G10" i="2"/>
  <c r="G11" i="2" s="1"/>
  <c r="G12" i="2" s="1"/>
  <c r="G13" i="2" s="1"/>
  <c r="G14" i="2" s="1"/>
  <c r="G15" i="2" s="1"/>
  <c r="G16" i="2" s="1"/>
  <c r="G17" i="2" s="1"/>
  <c r="G18" i="2" s="1"/>
  <c r="G19" i="2" s="1"/>
  <c r="G20" i="2" s="1"/>
  <c r="G21" i="2" s="1"/>
  <c r="G22" i="2" s="1"/>
  <c r="G23" i="2" s="1"/>
  <c r="G24" i="2" s="1"/>
  <c r="G25" i="2" s="1"/>
  <c r="G26" i="2" s="1"/>
  <c r="G27" i="2" s="1"/>
  <c r="G28" i="2" s="1"/>
  <c r="G29" i="2" s="1"/>
  <c r="G30" i="2" s="1"/>
  <c r="G31" i="2" s="1"/>
  <c r="G32" i="2" s="1"/>
  <c r="G33" i="2" s="1"/>
  <c r="G34" i="2" s="1"/>
  <c r="G35" i="2" s="1"/>
  <c r="G36" i="2" s="1"/>
  <c r="G37" i="2" s="1"/>
  <c r="G38" i="2" s="1"/>
  <c r="G39" i="2" s="1"/>
  <c r="G40" i="2" s="1"/>
  <c r="G41" i="2" s="1"/>
  <c r="G42" i="2" s="1"/>
  <c r="O23" i="2"/>
  <c r="O24" i="2" s="1"/>
  <c r="O25" i="2" s="1"/>
  <c r="O26" i="2" s="1"/>
  <c r="O27" i="2" s="1"/>
  <c r="O28" i="2" s="1"/>
  <c r="O29" i="2" s="1"/>
  <c r="O30" i="2" s="1"/>
  <c r="O31" i="2" s="1"/>
  <c r="O32" i="2" s="1"/>
  <c r="O33" i="2" s="1"/>
  <c r="O34" i="2" s="1"/>
  <c r="O35" i="2" s="1"/>
  <c r="O36" i="2" s="1"/>
  <c r="O37" i="2" s="1"/>
  <c r="O38" i="2" s="1"/>
  <c r="O39" i="2" s="1"/>
  <c r="O40" i="2" s="1"/>
  <c r="O41" i="2" s="1"/>
  <c r="O42" i="2" s="1"/>
  <c r="M13" i="2"/>
  <c r="M14" i="2"/>
  <c r="M15" i="2" s="1"/>
  <c r="M16" i="2" s="1"/>
  <c r="M17" i="2" s="1"/>
  <c r="M18" i="2" s="1"/>
  <c r="M19" i="2" s="1"/>
  <c r="M20" i="2" s="1"/>
  <c r="M21" i="2" s="1"/>
  <c r="M22" i="2" s="1"/>
  <c r="M23" i="2" s="1"/>
  <c r="M24" i="2" s="1"/>
  <c r="M25" i="2" s="1"/>
  <c r="M26" i="2" s="1"/>
  <c r="M27" i="2" s="1"/>
  <c r="M28" i="2" s="1"/>
  <c r="M29" i="2" s="1"/>
  <c r="M30" i="2" s="1"/>
  <c r="M31" i="2" s="1"/>
  <c r="M32" i="2" s="1"/>
  <c r="M33" i="2" s="1"/>
  <c r="M34" i="2" s="1"/>
  <c r="M35" i="2" s="1"/>
  <c r="M36" i="2" s="1"/>
  <c r="M37" i="2" s="1"/>
  <c r="M38" i="2" s="1"/>
  <c r="M39" i="2" s="1"/>
  <c r="M40" i="2" s="1"/>
  <c r="M41" i="2" s="1"/>
  <c r="M42" i="2" s="1"/>
  <c r="I12" i="2"/>
  <c r="I13" i="2" s="1"/>
  <c r="I14" i="2" s="1"/>
  <c r="I15" i="2" s="1"/>
  <c r="I16" i="2" s="1"/>
  <c r="I17" i="2" s="1"/>
  <c r="I18" i="2" s="1"/>
  <c r="I19" i="2" s="1"/>
  <c r="I20" i="2" s="1"/>
  <c r="I21" i="2" s="1"/>
  <c r="I22" i="2" s="1"/>
  <c r="I23" i="2" s="1"/>
  <c r="I24" i="2" s="1"/>
  <c r="I25" i="2" s="1"/>
  <c r="I26" i="2" s="1"/>
  <c r="I27" i="2" s="1"/>
  <c r="I28" i="2" s="1"/>
  <c r="I29" i="2" s="1"/>
  <c r="I30" i="2" s="1"/>
  <c r="I31" i="2" s="1"/>
  <c r="I32" i="2" s="1"/>
  <c r="I33" i="2" s="1"/>
  <c r="I34" i="2" s="1"/>
  <c r="I35" i="2" s="1"/>
  <c r="I36" i="2" s="1"/>
  <c r="I37" i="2" s="1"/>
  <c r="I38" i="2" s="1"/>
  <c r="I39" i="2" s="1"/>
  <c r="I40" i="2" s="1"/>
  <c r="I41" i="2" s="1"/>
  <c r="I42" i="2" s="1"/>
  <c r="E9" i="2"/>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alcChain>
</file>

<file path=xl/sharedStrings.xml><?xml version="1.0" encoding="utf-8"?>
<sst xmlns="http://schemas.openxmlformats.org/spreadsheetml/2006/main" count="83" uniqueCount="38">
  <si>
    <t>【 一般組合員として公立学校共済組合岡山支部に在職中の方が繰下げ請求を行う場合は、福利課年金班（086-226-7605）までご連絡ください。 】</t>
    <rPh sb="2" eb="4">
      <t>イッパン</t>
    </rPh>
    <rPh sb="4" eb="7">
      <t>クミアイイン</t>
    </rPh>
    <rPh sb="10" eb="12">
      <t>コウリツ</t>
    </rPh>
    <rPh sb="12" eb="14">
      <t>ガッコウ</t>
    </rPh>
    <rPh sb="14" eb="16">
      <t>キョウサイ</t>
    </rPh>
    <rPh sb="16" eb="18">
      <t>クミアイ</t>
    </rPh>
    <rPh sb="18" eb="20">
      <t>オカヤマ</t>
    </rPh>
    <rPh sb="20" eb="22">
      <t>シブ</t>
    </rPh>
    <rPh sb="23" eb="25">
      <t>ザイショク</t>
    </rPh>
    <rPh sb="25" eb="26">
      <t>チュウ</t>
    </rPh>
    <rPh sb="27" eb="28">
      <t>カタ</t>
    </rPh>
    <rPh sb="29" eb="31">
      <t>クリサ</t>
    </rPh>
    <rPh sb="32" eb="34">
      <t>セイキュウ</t>
    </rPh>
    <rPh sb="35" eb="36">
      <t>オコナ</t>
    </rPh>
    <rPh sb="37" eb="39">
      <t>バアイ</t>
    </rPh>
    <rPh sb="41" eb="44">
      <t>フクリカ</t>
    </rPh>
    <rPh sb="44" eb="46">
      <t>ネンキン</t>
    </rPh>
    <rPh sb="46" eb="47">
      <t>ハン</t>
    </rPh>
    <rPh sb="64" eb="66">
      <t>レンラク</t>
    </rPh>
    <phoneticPr fontId="2"/>
  </si>
  <si>
    <t>① 繰下げの申し出は、66歳の誕生日以後、原則75歳（昭和27年4月1日以前に生まれた方は70歳）に達するまで、１カ月単位で行うことができます。
　 申し出た月の翌月分から繰り下げた月数１カ月当たり0.7％を増額した年金を受けることが出来ます。
　 ただし、65歳から繰下げの申出をするまでの間の年金の支給はありません。（加給年金額も支給されません。）
② 他の実施機関の老齢厚生年金を受給できる場合は、同時に繰り下げる必要があります。
③ 老齢基礎年金は、同時に繰り下げる必要はありません。異なる時期に請求する場合は、それぞれに申出が必要です。
④ 他の公的年金を受給している場合は、繰下げの申出ができません（老齢基礎年金、障害基礎年金は除きます）。</t>
    <rPh sb="2" eb="3">
      <t>ク</t>
    </rPh>
    <rPh sb="3" eb="4">
      <t>サ</t>
    </rPh>
    <rPh sb="6" eb="7">
      <t>モウ</t>
    </rPh>
    <rPh sb="8" eb="9">
      <t>デ</t>
    </rPh>
    <rPh sb="13" eb="14">
      <t>サイ</t>
    </rPh>
    <rPh sb="15" eb="18">
      <t>タンジョウビ</t>
    </rPh>
    <rPh sb="18" eb="20">
      <t>イゴ</t>
    </rPh>
    <rPh sb="21" eb="23">
      <t>ゲンソク</t>
    </rPh>
    <rPh sb="25" eb="26">
      <t>サイ</t>
    </rPh>
    <rPh sb="27" eb="29">
      <t>ショウワ</t>
    </rPh>
    <rPh sb="31" eb="32">
      <t>ネン</t>
    </rPh>
    <rPh sb="33" eb="34">
      <t>ガツ</t>
    </rPh>
    <rPh sb="35" eb="36">
      <t>ニチ</t>
    </rPh>
    <rPh sb="36" eb="38">
      <t>イゼン</t>
    </rPh>
    <rPh sb="39" eb="40">
      <t>ウ</t>
    </rPh>
    <rPh sb="43" eb="44">
      <t>カタ</t>
    </rPh>
    <rPh sb="47" eb="48">
      <t>サイ</t>
    </rPh>
    <rPh sb="50" eb="51">
      <t>タッ</t>
    </rPh>
    <rPh sb="58" eb="59">
      <t>ツキ</t>
    </rPh>
    <rPh sb="59" eb="61">
      <t>タンイ</t>
    </rPh>
    <rPh sb="62" eb="63">
      <t>オコナ</t>
    </rPh>
    <rPh sb="75" eb="76">
      <t>モウ</t>
    </rPh>
    <rPh sb="77" eb="78">
      <t>デ</t>
    </rPh>
    <rPh sb="79" eb="80">
      <t>ツキ</t>
    </rPh>
    <rPh sb="81" eb="84">
      <t>ヨクゲツブン</t>
    </rPh>
    <rPh sb="86" eb="87">
      <t>ク</t>
    </rPh>
    <rPh sb="88" eb="89">
      <t>サ</t>
    </rPh>
    <rPh sb="91" eb="93">
      <t>ツキスウ</t>
    </rPh>
    <rPh sb="95" eb="96">
      <t>ツキ</t>
    </rPh>
    <rPh sb="96" eb="97">
      <t>ア</t>
    </rPh>
    <rPh sb="104" eb="106">
      <t>ゾウガク</t>
    </rPh>
    <rPh sb="108" eb="110">
      <t>ネンキン</t>
    </rPh>
    <rPh sb="111" eb="112">
      <t>ウ</t>
    </rPh>
    <rPh sb="117" eb="119">
      <t>デキ</t>
    </rPh>
    <rPh sb="131" eb="132">
      <t>サイ</t>
    </rPh>
    <rPh sb="134" eb="136">
      <t>クリサゲ</t>
    </rPh>
    <rPh sb="138" eb="140">
      <t>モウシデ</t>
    </rPh>
    <rPh sb="146" eb="147">
      <t>アイダ</t>
    </rPh>
    <rPh sb="148" eb="150">
      <t>ネンキン</t>
    </rPh>
    <rPh sb="151" eb="153">
      <t>シキュウ</t>
    </rPh>
    <rPh sb="161" eb="163">
      <t>カキュウ</t>
    </rPh>
    <rPh sb="163" eb="166">
      <t>ネンキンガク</t>
    </rPh>
    <rPh sb="167" eb="169">
      <t>シキュウ</t>
    </rPh>
    <rPh sb="183" eb="185">
      <t>キカン</t>
    </rPh>
    <rPh sb="193" eb="195">
      <t>ジュキュウ</t>
    </rPh>
    <rPh sb="198" eb="200">
      <t>バアイ</t>
    </rPh>
    <rPh sb="207" eb="208">
      <t>シタ</t>
    </rPh>
    <rPh sb="221" eb="223">
      <t>ロウレイ</t>
    </rPh>
    <rPh sb="223" eb="225">
      <t>キソ</t>
    </rPh>
    <rPh sb="225" eb="227">
      <t>ネンキン</t>
    </rPh>
    <rPh sb="229" eb="231">
      <t>ドウジ</t>
    </rPh>
    <rPh sb="232" eb="233">
      <t>ク</t>
    </rPh>
    <rPh sb="234" eb="235">
      <t>サ</t>
    </rPh>
    <rPh sb="237" eb="239">
      <t>ヒツヨウ</t>
    </rPh>
    <rPh sb="246" eb="247">
      <t>コト</t>
    </rPh>
    <rPh sb="249" eb="251">
      <t>ジキ</t>
    </rPh>
    <rPh sb="252" eb="254">
      <t>セイキュウ</t>
    </rPh>
    <rPh sb="256" eb="258">
      <t>バアイ</t>
    </rPh>
    <rPh sb="265" eb="267">
      <t>モウシデ</t>
    </rPh>
    <rPh sb="268" eb="270">
      <t>ヒツヨウ</t>
    </rPh>
    <rPh sb="276" eb="277">
      <t>ホカ</t>
    </rPh>
    <rPh sb="278" eb="280">
      <t>コウテキ</t>
    </rPh>
    <rPh sb="280" eb="282">
      <t>ネンキン</t>
    </rPh>
    <rPh sb="283" eb="285">
      <t>ジュキュウ</t>
    </rPh>
    <rPh sb="289" eb="291">
      <t>バアイ</t>
    </rPh>
    <rPh sb="293" eb="295">
      <t>クリサゲ</t>
    </rPh>
    <rPh sb="297" eb="299">
      <t>モウシデ</t>
    </rPh>
    <rPh sb="306" eb="308">
      <t>ロウレイ</t>
    </rPh>
    <rPh sb="308" eb="310">
      <t>キソ</t>
    </rPh>
    <rPh sb="310" eb="312">
      <t>ネンキン</t>
    </rPh>
    <rPh sb="313" eb="315">
      <t>ショウガイ</t>
    </rPh>
    <rPh sb="315" eb="317">
      <t>キソ</t>
    </rPh>
    <rPh sb="317" eb="319">
      <t>ネンキン</t>
    </rPh>
    <rPh sb="320" eb="321">
      <t>ノゾ</t>
    </rPh>
    <phoneticPr fontId="2"/>
  </si>
  <si>
    <t>ー　繰下げを行う際の注意点　ー</t>
    <rPh sb="2" eb="4">
      <t>クリサ</t>
    </rPh>
    <rPh sb="6" eb="7">
      <t>オコナ</t>
    </rPh>
    <rPh sb="8" eb="9">
      <t>サイ</t>
    </rPh>
    <rPh sb="10" eb="13">
      <t>チュウイテン</t>
    </rPh>
    <phoneticPr fontId="2"/>
  </si>
  <si>
    <t>この結果は、作成日時点における法令等に基づくものであって、将来にわたって保障されるものではありません。
本シートでの結果は参考値であり、実際の支給額と異なる場合があります。</t>
    <rPh sb="52" eb="53">
      <t>ホン</t>
    </rPh>
    <rPh sb="58" eb="60">
      <t>ケッカ</t>
    </rPh>
    <rPh sb="61" eb="64">
      <t>サンコウチ</t>
    </rPh>
    <rPh sb="68" eb="70">
      <t>ジッサイ</t>
    </rPh>
    <rPh sb="71" eb="74">
      <t>シキュウガク</t>
    </rPh>
    <rPh sb="75" eb="76">
      <t>コト</t>
    </rPh>
    <rPh sb="78" eb="80">
      <t>バアイ</t>
    </rPh>
    <phoneticPr fontId="2"/>
  </si>
  <si>
    <t>※試算には、加給年金額は含まれていません。（該当する場合は、別途加算（配偶者：約39万/年・子：約22万/年）されます。）</t>
    <rPh sb="1" eb="3">
      <t>シサン</t>
    </rPh>
    <rPh sb="6" eb="8">
      <t>カキュウ</t>
    </rPh>
    <rPh sb="8" eb="10">
      <t>ネンキン</t>
    </rPh>
    <rPh sb="10" eb="11">
      <t>ガク</t>
    </rPh>
    <rPh sb="12" eb="13">
      <t>フク</t>
    </rPh>
    <phoneticPr fontId="2"/>
  </si>
  <si>
    <t>円</t>
    <rPh sb="0" eb="1">
      <t>エン</t>
    </rPh>
    <phoneticPr fontId="2"/>
  </si>
  <si>
    <t>（１）と（２）の合計</t>
    <rPh sb="8" eb="10">
      <t>ゴウケイ</t>
    </rPh>
    <phoneticPr fontId="2"/>
  </si>
  <si>
    <t>75歳</t>
    <rPh sb="2" eb="3">
      <t>サイ</t>
    </rPh>
    <phoneticPr fontId="2"/>
  </si>
  <si>
    <t>（経過的職域加算額
（共済年金））</t>
    <rPh sb="1" eb="4">
      <t>ケイカテキ</t>
    </rPh>
    <rPh sb="4" eb="6">
      <t>ショクイキ</t>
    </rPh>
    <rPh sb="6" eb="9">
      <t>カサンガク</t>
    </rPh>
    <rPh sb="11" eb="13">
      <t>キョウサイ</t>
    </rPh>
    <rPh sb="13" eb="15">
      <t>ネンキン</t>
    </rPh>
    <phoneticPr fontId="2"/>
  </si>
  <si>
    <t>（経過的加算部分）</t>
    <rPh sb="1" eb="4">
      <t>ケイカテキ</t>
    </rPh>
    <rPh sb="4" eb="6">
      <t>カサン</t>
    </rPh>
    <rPh sb="6" eb="8">
      <t>ブブン</t>
    </rPh>
    <phoneticPr fontId="2"/>
  </si>
  <si>
    <t>70歳</t>
    <rPh sb="2" eb="3">
      <t>サイ</t>
    </rPh>
    <phoneticPr fontId="2"/>
  </si>
  <si>
    <t>（報酬比例部分）</t>
    <rPh sb="1" eb="3">
      <t>ホウシュウ</t>
    </rPh>
    <rPh sb="3" eb="5">
      <t>ヒレイ</t>
    </rPh>
    <rPh sb="5" eb="7">
      <t>ブブン</t>
    </rPh>
    <phoneticPr fontId="2"/>
  </si>
  <si>
    <t>私学共済厚生年金期間
（私立学校の教職員）</t>
    <rPh sb="0" eb="2">
      <t>シガク</t>
    </rPh>
    <rPh sb="2" eb="4">
      <t>キョウサイ</t>
    </rPh>
    <rPh sb="4" eb="6">
      <t>コウセイ</t>
    </rPh>
    <rPh sb="6" eb="8">
      <t>ネンキン</t>
    </rPh>
    <rPh sb="8" eb="10">
      <t>キカン</t>
    </rPh>
    <rPh sb="12" eb="14">
      <t>シリツ</t>
    </rPh>
    <rPh sb="14" eb="16">
      <t>ガッコウ</t>
    </rPh>
    <rPh sb="17" eb="20">
      <t>キョウショクイン</t>
    </rPh>
    <phoneticPr fontId="2"/>
  </si>
  <si>
    <t>69歳</t>
    <rPh sb="2" eb="3">
      <t>サイ</t>
    </rPh>
    <phoneticPr fontId="2"/>
  </si>
  <si>
    <r>
      <t xml:space="preserve">（経過的職域加算額
（共済年金））
</t>
    </r>
    <r>
      <rPr>
        <b/>
        <sz val="8"/>
        <color rgb="FFFF0000"/>
        <rFont val="游ゴシック"/>
        <family val="3"/>
        <charset val="128"/>
        <scheme val="minor"/>
      </rPr>
      <t>※一般組合員は、全額支給停止になります。</t>
    </r>
    <rPh sb="1" eb="4">
      <t>ケイカテキ</t>
    </rPh>
    <rPh sb="4" eb="6">
      <t>ショクイキ</t>
    </rPh>
    <rPh sb="6" eb="9">
      <t>カサンガク</t>
    </rPh>
    <rPh sb="11" eb="13">
      <t>キョウサイ</t>
    </rPh>
    <rPh sb="13" eb="15">
      <t>ネンキン</t>
    </rPh>
    <rPh sb="19" eb="21">
      <t>イッパン</t>
    </rPh>
    <rPh sb="21" eb="24">
      <t>クミアイイン</t>
    </rPh>
    <rPh sb="26" eb="28">
      <t>ゼンガク</t>
    </rPh>
    <rPh sb="28" eb="30">
      <t>シキュウ</t>
    </rPh>
    <rPh sb="30" eb="32">
      <t>テイシ</t>
    </rPh>
    <phoneticPr fontId="2"/>
  </si>
  <si>
    <t>68歳</t>
    <rPh sb="2" eb="3">
      <t>サイ</t>
    </rPh>
    <phoneticPr fontId="2"/>
  </si>
  <si>
    <t>公務員厚生年金期間
（国家公務員・地方公務員）</t>
    <rPh sb="0" eb="3">
      <t>コウムイン</t>
    </rPh>
    <rPh sb="3" eb="5">
      <t>コウセイ</t>
    </rPh>
    <rPh sb="5" eb="7">
      <t>ネンキン</t>
    </rPh>
    <rPh sb="7" eb="9">
      <t>キカン</t>
    </rPh>
    <rPh sb="11" eb="13">
      <t>コッカ</t>
    </rPh>
    <rPh sb="13" eb="16">
      <t>コウムイン</t>
    </rPh>
    <rPh sb="17" eb="19">
      <t>チホウ</t>
    </rPh>
    <rPh sb="19" eb="22">
      <t>コウムイン</t>
    </rPh>
    <phoneticPr fontId="2"/>
  </si>
  <si>
    <t>67歳</t>
    <rPh sb="2" eb="3">
      <t>サイ</t>
    </rPh>
    <phoneticPr fontId="2"/>
  </si>
  <si>
    <t>一般厚生年金期間</t>
    <rPh sb="0" eb="2">
      <t>イッパン</t>
    </rPh>
    <rPh sb="2" eb="4">
      <t>コウセイ</t>
    </rPh>
    <rPh sb="4" eb="6">
      <t>ネンキン</t>
    </rPh>
    <rPh sb="6" eb="8">
      <t>キカン</t>
    </rPh>
    <phoneticPr fontId="2"/>
  </si>
  <si>
    <t>老齢厚生年金</t>
    <rPh sb="0" eb="2">
      <t>ロウレイ</t>
    </rPh>
    <rPh sb="2" eb="4">
      <t>コウセイ</t>
    </rPh>
    <rPh sb="4" eb="6">
      <t>ネンキン</t>
    </rPh>
    <phoneticPr fontId="2"/>
  </si>
  <si>
    <t>（２）厚生年金保険</t>
    <rPh sb="3" eb="5">
      <t>コウセイ</t>
    </rPh>
    <rPh sb="5" eb="7">
      <t>ネンキン</t>
    </rPh>
    <rPh sb="7" eb="9">
      <t>ホケン</t>
    </rPh>
    <phoneticPr fontId="2"/>
  </si>
  <si>
    <t>66歳</t>
    <rPh sb="2" eb="3">
      <t>サイ</t>
    </rPh>
    <phoneticPr fontId="2"/>
  </si>
  <si>
    <t>合計</t>
    <rPh sb="0" eb="2">
      <t>ゴウケイ</t>
    </rPh>
    <phoneticPr fontId="2"/>
  </si>
  <si>
    <t>経過的職域加算額</t>
    <rPh sb="0" eb="3">
      <t>ケイカテキ</t>
    </rPh>
    <rPh sb="3" eb="5">
      <t>ショクイキ</t>
    </rPh>
    <rPh sb="5" eb="8">
      <t>カサンガク</t>
    </rPh>
    <phoneticPr fontId="2"/>
  </si>
  <si>
    <t>老齢基礎年金</t>
    <rPh sb="0" eb="2">
      <t>ロウレイ</t>
    </rPh>
    <rPh sb="2" eb="4">
      <t>キソ</t>
    </rPh>
    <rPh sb="4" eb="6">
      <t>ネンキン</t>
    </rPh>
    <phoneticPr fontId="2"/>
  </si>
  <si>
    <t>（１）国民年金</t>
    <rPh sb="3" eb="5">
      <t>コクミン</t>
    </rPh>
    <rPh sb="5" eb="7">
      <t>ネンキン</t>
    </rPh>
    <phoneticPr fontId="2"/>
  </si>
  <si>
    <t>繰下げ試算結果はこちらです。</t>
    <rPh sb="0" eb="2">
      <t>クリサ</t>
    </rPh>
    <rPh sb="3" eb="5">
      <t>シサン</t>
    </rPh>
    <rPh sb="5" eb="7">
      <t>ケッカ</t>
    </rPh>
    <phoneticPr fontId="2"/>
  </si>
  <si>
    <t>65歳～</t>
    <rPh sb="2" eb="3">
      <t>サイ</t>
    </rPh>
    <phoneticPr fontId="2"/>
  </si>
  <si>
    <t>受給開始年齢</t>
    <rPh sb="0" eb="2">
      <t>ジュキュウ</t>
    </rPh>
    <rPh sb="2" eb="4">
      <t>カイシ</t>
    </rPh>
    <rPh sb="4" eb="6">
      <t>ネンレイ</t>
    </rPh>
    <phoneticPr fontId="2"/>
  </si>
  <si>
    <r>
      <t>誕生月の下旬に届いた「</t>
    </r>
    <r>
      <rPr>
        <b/>
        <sz val="14"/>
        <color theme="1"/>
        <rFont val="游ゴシック"/>
        <family val="3"/>
        <charset val="128"/>
        <scheme val="minor"/>
      </rPr>
      <t>ねんきん定期便」</t>
    </r>
    <r>
      <rPr>
        <sz val="14"/>
        <color theme="1"/>
        <rFont val="游ゴシック"/>
        <family val="3"/>
        <charset val="128"/>
        <scheme val="minor"/>
      </rPr>
      <t>の「</t>
    </r>
    <r>
      <rPr>
        <b/>
        <sz val="14"/>
        <color theme="1"/>
        <rFont val="游ゴシック"/>
        <family val="3"/>
        <charset val="128"/>
        <scheme val="minor"/>
      </rPr>
      <t>老齢年金の種類と見込額（１年間の受取見込額）</t>
    </r>
    <r>
      <rPr>
        <sz val="14"/>
        <color theme="1"/>
        <rFont val="游ゴシック"/>
        <family val="3"/>
        <charset val="128"/>
        <scheme val="minor"/>
      </rPr>
      <t>」の「</t>
    </r>
    <r>
      <rPr>
        <b/>
        <sz val="14"/>
        <color theme="1"/>
        <rFont val="游ゴシック"/>
        <family val="3"/>
        <charset val="128"/>
        <scheme val="minor"/>
      </rPr>
      <t>65歳～</t>
    </r>
    <r>
      <rPr>
        <sz val="14"/>
        <color theme="1"/>
        <rFont val="游ゴシック"/>
        <family val="3"/>
        <charset val="128"/>
        <scheme val="minor"/>
      </rPr>
      <t>」を確認して入力してください。</t>
    </r>
    <rPh sb="0" eb="2">
      <t>タンジョウ</t>
    </rPh>
    <rPh sb="2" eb="3">
      <t>ヅキ</t>
    </rPh>
    <rPh sb="4" eb="6">
      <t>ゲジュン</t>
    </rPh>
    <rPh sb="7" eb="8">
      <t>トド</t>
    </rPh>
    <rPh sb="15" eb="18">
      <t>テイキビン</t>
    </rPh>
    <rPh sb="48" eb="49">
      <t>サイ</t>
    </rPh>
    <rPh sb="52" eb="54">
      <t>カクニン</t>
    </rPh>
    <rPh sb="56" eb="58">
      <t>ニュウリョク</t>
    </rPh>
    <phoneticPr fontId="2"/>
  </si>
  <si>
    <r>
      <rPr>
        <sz val="12"/>
        <rFont val="游ゴシック"/>
        <family val="3"/>
        <charset val="128"/>
        <scheme val="minor"/>
      </rPr>
      <t>　　在職支給停止を考慮した試算結果ではありません。試算結果は年金の決定額（見込）です。
　　在職中の方は、在職支給停止（年金が一部または全額支給停止）に該当し、実際の支給額が試算結果よりも少額になる可能性があります。
　　在職支給停止に該当した部分は、繰下げによる増額の対象外です。退職後に改めて支給されることもありませんので、ご注意ください。</t>
    </r>
    <r>
      <rPr>
        <b/>
        <sz val="12"/>
        <rFont val="游ゴシック"/>
        <family val="3"/>
        <charset val="128"/>
        <scheme val="minor"/>
      </rPr>
      <t>　</t>
    </r>
    <rPh sb="2" eb="4">
      <t>ザイショク</t>
    </rPh>
    <rPh sb="4" eb="6">
      <t>シキュウ</t>
    </rPh>
    <rPh sb="6" eb="8">
      <t>テイシ</t>
    </rPh>
    <rPh sb="9" eb="11">
      <t>コウリョ</t>
    </rPh>
    <rPh sb="13" eb="15">
      <t>シサン</t>
    </rPh>
    <rPh sb="15" eb="17">
      <t>ケッカ</t>
    </rPh>
    <rPh sb="25" eb="27">
      <t>シサン</t>
    </rPh>
    <rPh sb="27" eb="29">
      <t>ケッカ</t>
    </rPh>
    <rPh sb="30" eb="32">
      <t>ネンキン</t>
    </rPh>
    <rPh sb="33" eb="36">
      <t>ケッテイガク</t>
    </rPh>
    <rPh sb="37" eb="39">
      <t>ミコ</t>
    </rPh>
    <rPh sb="46" eb="49">
      <t>ザイショクチュウ</t>
    </rPh>
    <rPh sb="50" eb="51">
      <t>カタ</t>
    </rPh>
    <rPh sb="53" eb="55">
      <t>ザイショク</t>
    </rPh>
    <rPh sb="55" eb="57">
      <t>シキュウ</t>
    </rPh>
    <rPh sb="57" eb="59">
      <t>テイシ</t>
    </rPh>
    <rPh sb="60" eb="62">
      <t>ネンキン</t>
    </rPh>
    <rPh sb="63" eb="65">
      <t>イチブ</t>
    </rPh>
    <rPh sb="68" eb="70">
      <t>ゼンガク</t>
    </rPh>
    <rPh sb="70" eb="72">
      <t>シキュウ</t>
    </rPh>
    <rPh sb="72" eb="74">
      <t>テイシ</t>
    </rPh>
    <rPh sb="76" eb="78">
      <t>ガイトウ</t>
    </rPh>
    <rPh sb="80" eb="82">
      <t>ジッサイ</t>
    </rPh>
    <rPh sb="83" eb="86">
      <t>シキュウガク</t>
    </rPh>
    <rPh sb="87" eb="89">
      <t>シサン</t>
    </rPh>
    <rPh sb="89" eb="91">
      <t>ケッカ</t>
    </rPh>
    <rPh sb="94" eb="96">
      <t>ショウガク</t>
    </rPh>
    <rPh sb="99" eb="102">
      <t>カノウセイ</t>
    </rPh>
    <rPh sb="111" eb="113">
      <t>ザイショク</t>
    </rPh>
    <rPh sb="113" eb="115">
      <t>シキュウ</t>
    </rPh>
    <rPh sb="115" eb="117">
      <t>テイシ</t>
    </rPh>
    <rPh sb="118" eb="120">
      <t>ガイトウ</t>
    </rPh>
    <rPh sb="122" eb="124">
      <t>ブブン</t>
    </rPh>
    <rPh sb="126" eb="128">
      <t>クリサゲ</t>
    </rPh>
    <rPh sb="132" eb="134">
      <t>ゾウガク</t>
    </rPh>
    <rPh sb="135" eb="138">
      <t>タイショウガイ</t>
    </rPh>
    <rPh sb="141" eb="144">
      <t>タイショクゴ</t>
    </rPh>
    <rPh sb="145" eb="146">
      <t>アラタ</t>
    </rPh>
    <rPh sb="148" eb="150">
      <t>シキュウ</t>
    </rPh>
    <rPh sb="165" eb="167">
      <t>チュウイ</t>
    </rPh>
    <phoneticPr fontId="2"/>
  </si>
  <si>
    <t>　ー　繰下げ試算シートの注意点　ー</t>
    <phoneticPr fontId="2"/>
  </si>
  <si>
    <t>老齢基礎年金・老齢厚生年金　の　繰下げ試算シート</t>
    <rPh sb="0" eb="2">
      <t>ロウレイ</t>
    </rPh>
    <rPh sb="2" eb="4">
      <t>キソ</t>
    </rPh>
    <rPh sb="4" eb="6">
      <t>ネンキン</t>
    </rPh>
    <rPh sb="7" eb="9">
      <t>ロウレイ</t>
    </rPh>
    <rPh sb="9" eb="11">
      <t>コウセイ</t>
    </rPh>
    <rPh sb="11" eb="13">
      <t>ネンキン</t>
    </rPh>
    <rPh sb="16" eb="18">
      <t>クリサ</t>
    </rPh>
    <rPh sb="19" eb="21">
      <t>シサン</t>
    </rPh>
    <phoneticPr fontId="2"/>
  </si>
  <si>
    <t>受給開始年齢別の年金受給累計額（参考）</t>
    <rPh sb="0" eb="2">
      <t>ジュキュウ</t>
    </rPh>
    <rPh sb="2" eb="4">
      <t>カイシ</t>
    </rPh>
    <rPh sb="4" eb="6">
      <t>ネンレイ</t>
    </rPh>
    <rPh sb="6" eb="7">
      <t>ベツ</t>
    </rPh>
    <rPh sb="8" eb="10">
      <t>ネンキン</t>
    </rPh>
    <rPh sb="10" eb="12">
      <t>ジュキュウ</t>
    </rPh>
    <rPh sb="12" eb="15">
      <t>ルイケイガク</t>
    </rPh>
    <rPh sb="16" eb="18">
      <t>サンコウ</t>
    </rPh>
    <phoneticPr fontId="2"/>
  </si>
  <si>
    <t>※ 加給年金額や在職支給停止は考慮していませんので、ご注意ください。</t>
    <rPh sb="27" eb="29">
      <t>チュウイ</t>
    </rPh>
    <phoneticPr fontId="2"/>
  </si>
  <si>
    <t>（単位：円）</t>
    <rPh sb="1" eb="3">
      <t>タンイ</t>
    </rPh>
    <rPh sb="4" eb="5">
      <t>エン</t>
    </rPh>
    <phoneticPr fontId="2"/>
  </si>
  <si>
    <t>65歳</t>
    <rPh sb="2" eb="3">
      <t>サイ</t>
    </rPh>
    <phoneticPr fontId="2"/>
  </si>
  <si>
    <t>【50歳以上の方に届くねんきん定期便の見本】</t>
    <rPh sb="3" eb="4">
      <t>サイ</t>
    </rPh>
    <rPh sb="4" eb="6">
      <t>イジョウ</t>
    </rPh>
    <rPh sb="7" eb="8">
      <t>カタ</t>
    </rPh>
    <rPh sb="9" eb="10">
      <t>トド</t>
    </rPh>
    <rPh sb="15" eb="18">
      <t>テイキビン</t>
    </rPh>
    <rPh sb="19" eb="21">
      <t>ミホン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</si>
</sst>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1"/>
      <color theme="1"/>
      <name val="游ゴシック"/>
      <family val="3"/>
      <charset val="128"/>
      <scheme val="minor"/>
    </font>
    <font>
      <sz val="16"/>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4"/>
      <color theme="0"/>
      <name val="游ゴシック"/>
      <family val="3"/>
      <charset val="128"/>
      <scheme val="minor"/>
    </font>
    <font>
      <sz val="14"/>
      <color theme="1"/>
      <name val="游ゴシック"/>
      <family val="3"/>
      <charset val="128"/>
      <scheme val="minor"/>
    </font>
    <font>
      <sz val="18"/>
      <color theme="1"/>
      <name val="游ゴシック"/>
      <family val="2"/>
      <charset val="128"/>
      <scheme val="minor"/>
    </font>
    <font>
      <b/>
      <sz val="16"/>
      <color theme="1"/>
      <name val="游ゴシック"/>
      <family val="3"/>
      <charset val="128"/>
      <scheme val="minor"/>
    </font>
    <font>
      <sz val="14"/>
      <color theme="1"/>
      <name val="游ゴシック"/>
      <family val="2"/>
      <charset val="128"/>
      <scheme val="minor"/>
    </font>
    <font>
      <sz val="9"/>
      <color theme="1"/>
      <name val="游ゴシック"/>
      <family val="3"/>
      <charset val="128"/>
      <scheme val="minor"/>
    </font>
    <font>
      <b/>
      <sz val="8"/>
      <color rgb="FFFF0000"/>
      <name val="游ゴシック"/>
      <family val="3"/>
      <charset val="128"/>
      <scheme val="minor"/>
    </font>
    <font>
      <sz val="9"/>
      <color theme="1"/>
      <name val="游ゴシック"/>
      <family val="2"/>
      <charset val="128"/>
      <scheme val="minor"/>
    </font>
    <font>
      <b/>
      <sz val="14"/>
      <name val="游ゴシック"/>
      <family val="3"/>
      <charset val="128"/>
      <scheme val="minor"/>
    </font>
    <font>
      <b/>
      <sz val="18"/>
      <color theme="0"/>
      <name val="游ゴシック"/>
      <family val="3"/>
      <charset val="128"/>
      <scheme val="minor"/>
    </font>
    <font>
      <sz val="12"/>
      <color theme="1"/>
      <name val="游ゴシック"/>
      <family val="2"/>
      <charset val="128"/>
      <scheme val="minor"/>
    </font>
    <font>
      <b/>
      <sz val="16"/>
      <color theme="0"/>
      <name val="游ゴシック"/>
      <family val="3"/>
      <charset val="128"/>
      <scheme val="minor"/>
    </font>
    <font>
      <b/>
      <sz val="18"/>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2"/>
      <name val="游ゴシック"/>
      <family val="3"/>
      <charset val="128"/>
      <scheme val="minor"/>
    </font>
    <font>
      <sz val="12"/>
      <name val="游ゴシック"/>
      <family val="3"/>
      <charset val="128"/>
      <scheme val="minor"/>
    </font>
    <font>
      <b/>
      <sz val="14"/>
      <color rgb="FFC00000"/>
      <name val="游ゴシック"/>
      <family val="3"/>
      <charset val="128"/>
      <scheme val="minor"/>
    </font>
    <font>
      <sz val="18"/>
      <color theme="1"/>
      <name val="游ゴシック"/>
      <family val="3"/>
      <charset val="128"/>
      <scheme val="minor"/>
    </font>
  </fonts>
  <fills count="11">
    <fill>
      <patternFill patternType="none"/>
    </fill>
    <fill>
      <patternFill patternType="gray125"/>
    </fill>
    <fill>
      <patternFill patternType="solid">
        <fgColor theme="4" tint="-0.499984740745262"/>
        <bgColor indexed="64"/>
      </patternFill>
    </fill>
    <fill>
      <patternFill patternType="solid">
        <fgColor rgb="FFFDE7FA"/>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E5F5FF"/>
        <bgColor indexed="64"/>
      </patternFill>
    </fill>
    <fill>
      <patternFill patternType="solid">
        <fgColor theme="7" tint="0.79998168889431442"/>
        <bgColor indexed="64"/>
      </patternFill>
    </fill>
    <fill>
      <patternFill patternType="solid">
        <fgColor theme="0"/>
        <bgColor indexed="64"/>
      </patternFill>
    </fill>
  </fills>
  <borders count="1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135">
    <xf numFmtId="0" fontId="0" fillId="0" borderId="0" xfId="0">
      <alignment vertical="center"/>
    </xf>
    <xf numFmtId="0" fontId="0" fillId="0" borderId="0" xfId="0" applyAlignment="1">
      <alignment horizontal="center" vertical="center"/>
    </xf>
    <xf numFmtId="0" fontId="3" fillId="0" borderId="0" xfId="0" applyFont="1" applyAlignment="1">
      <alignment vertical="center"/>
    </xf>
    <xf numFmtId="0" fontId="5" fillId="0" borderId="0" xfId="0" applyFont="1" applyAlignment="1">
      <alignment vertical="top" wrapText="1"/>
    </xf>
    <xf numFmtId="0" fontId="0" fillId="0" borderId="0" xfId="0" applyAlignment="1">
      <alignment horizontal="right" vertical="center"/>
    </xf>
    <xf numFmtId="0" fontId="0" fillId="0" borderId="0" xfId="0" applyFill="1" applyAlignment="1">
      <alignment horizontal="right"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38" fontId="10" fillId="0" borderId="0" xfId="1" applyFont="1" applyFill="1" applyBorder="1" applyAlignment="1">
      <alignment horizontal="center" vertical="center"/>
    </xf>
    <xf numFmtId="0" fontId="11" fillId="0" borderId="0" xfId="0" applyFont="1" applyBorder="1" applyAlignment="1">
      <alignment horizontal="center" vertical="center"/>
    </xf>
    <xf numFmtId="0" fontId="0" fillId="0" borderId="0" xfId="0" applyFill="1">
      <alignment vertical="center"/>
    </xf>
    <xf numFmtId="0" fontId="0" fillId="0" borderId="0" xfId="0" applyBorder="1" applyAlignment="1">
      <alignment horizontal="center" vertical="center"/>
    </xf>
    <xf numFmtId="38" fontId="10" fillId="0" borderId="0" xfId="1" applyFont="1" applyBorder="1" applyAlignment="1">
      <alignment horizontal="center" vertical="center"/>
    </xf>
    <xf numFmtId="0" fontId="0" fillId="0" borderId="0" xfId="0" applyBorder="1" applyAlignment="1">
      <alignment horizontal="left" vertical="center"/>
    </xf>
    <xf numFmtId="0" fontId="0" fillId="0" borderId="5" xfId="0" applyBorder="1" applyAlignment="1">
      <alignment horizontal="center" vertical="center"/>
    </xf>
    <xf numFmtId="0" fontId="0" fillId="4" borderId="5" xfId="0" applyFill="1" applyBorder="1" applyAlignment="1">
      <alignment horizontal="center" vertical="center"/>
    </xf>
    <xf numFmtId="38" fontId="10" fillId="7" borderId="12" xfId="1" applyFont="1" applyFill="1" applyBorder="1" applyAlignment="1" applyProtection="1">
      <alignment horizontal="right" vertical="center"/>
      <protection locked="0"/>
    </xf>
    <xf numFmtId="0" fontId="13" fillId="4" borderId="6" xfId="0" applyFont="1" applyFill="1" applyBorder="1" applyAlignment="1">
      <alignment horizontal="left" vertical="top" wrapText="1"/>
    </xf>
    <xf numFmtId="0" fontId="0" fillId="8" borderId="5" xfId="0" applyFill="1" applyBorder="1" applyAlignment="1">
      <alignment horizontal="center" vertical="center"/>
    </xf>
    <xf numFmtId="0" fontId="13" fillId="8" borderId="6" xfId="0" applyFont="1" applyFill="1" applyBorder="1" applyAlignment="1">
      <alignment horizontal="left" vertical="top"/>
    </xf>
    <xf numFmtId="38" fontId="10" fillId="7" borderId="12" xfId="1" applyFont="1" applyFill="1" applyBorder="1" applyProtection="1">
      <alignment vertical="center"/>
      <protection locked="0"/>
    </xf>
    <xf numFmtId="0" fontId="15" fillId="8" borderId="6" xfId="0" applyFont="1" applyFill="1" applyBorder="1" applyAlignment="1">
      <alignment horizontal="left" vertical="top"/>
    </xf>
    <xf numFmtId="0" fontId="0" fillId="8" borderId="7" xfId="0" applyFill="1" applyBorder="1">
      <alignment vertical="center"/>
    </xf>
    <xf numFmtId="0" fontId="0" fillId="8" borderId="11" xfId="0" applyFill="1" applyBorder="1">
      <alignment vertical="center"/>
    </xf>
    <xf numFmtId="0" fontId="0" fillId="6" borderId="5" xfId="0" applyFill="1" applyBorder="1" applyAlignment="1">
      <alignment horizontal="center" vertical="center"/>
    </xf>
    <xf numFmtId="0" fontId="17" fillId="0" borderId="13" xfId="0" applyFont="1" applyFill="1" applyBorder="1" applyAlignment="1">
      <alignment vertical="center"/>
    </xf>
    <xf numFmtId="0" fontId="21" fillId="0" borderId="0" xfId="0" applyFont="1" applyFill="1">
      <alignment vertical="center"/>
    </xf>
    <xf numFmtId="0" fontId="21" fillId="0" borderId="7" xfId="0" applyFont="1" applyBorder="1">
      <alignment vertical="center"/>
    </xf>
    <xf numFmtId="0" fontId="22" fillId="0" borderId="7" xfId="0" applyFont="1" applyBorder="1">
      <alignment vertical="center"/>
    </xf>
    <xf numFmtId="0" fontId="9" fillId="0" borderId="0" xfId="0" applyFont="1">
      <alignment vertical="center"/>
    </xf>
    <xf numFmtId="0" fontId="0" fillId="0" borderId="0" xfId="0" applyFill="1" applyAlignment="1">
      <alignment horizontal="center" vertical="center"/>
    </xf>
    <xf numFmtId="0" fontId="6" fillId="0" borderId="0" xfId="0" applyFont="1" applyFill="1">
      <alignment vertical="center"/>
    </xf>
    <xf numFmtId="0" fontId="9" fillId="0" borderId="0" xfId="0" applyFont="1" applyFill="1">
      <alignment vertical="center"/>
    </xf>
    <xf numFmtId="0" fontId="0" fillId="0" borderId="0" xfId="0" applyAlignment="1">
      <alignment vertical="center"/>
    </xf>
    <xf numFmtId="0" fontId="9" fillId="0" borderId="0" xfId="0" applyFont="1" applyAlignment="1">
      <alignment vertical="center"/>
    </xf>
    <xf numFmtId="0" fontId="25" fillId="0" borderId="0" xfId="0" applyFont="1">
      <alignment vertical="center"/>
    </xf>
    <xf numFmtId="0" fontId="6" fillId="0" borderId="0" xfId="0" applyFont="1">
      <alignment vertical="center"/>
    </xf>
    <xf numFmtId="0" fontId="26" fillId="0" borderId="0" xfId="0" applyFont="1" applyAlignment="1">
      <alignment horizontal="center" vertical="center"/>
    </xf>
    <xf numFmtId="0" fontId="21" fillId="0" borderId="0" xfId="0" applyFont="1" applyAlignment="1">
      <alignment horizontal="right" vertical="center"/>
    </xf>
    <xf numFmtId="0" fontId="0" fillId="0" borderId="7" xfId="0" applyBorder="1">
      <alignment vertical="center"/>
    </xf>
    <xf numFmtId="0" fontId="0" fillId="0" borderId="4" xfId="0" applyBorder="1">
      <alignment vertical="center"/>
    </xf>
    <xf numFmtId="0" fontId="22" fillId="0" borderId="7" xfId="0" applyFont="1" applyBorder="1" applyAlignment="1">
      <alignment horizontal="center" vertical="center"/>
    </xf>
    <xf numFmtId="0" fontId="22" fillId="9" borderId="7" xfId="0" applyFont="1" applyFill="1" applyBorder="1">
      <alignment vertical="center"/>
    </xf>
    <xf numFmtId="38" fontId="0" fillId="9" borderId="7" xfId="0" applyNumberFormat="1" applyFill="1" applyBorder="1">
      <alignment vertical="center"/>
    </xf>
    <xf numFmtId="3" fontId="0" fillId="9" borderId="7" xfId="0" applyNumberFormat="1" applyFill="1" applyBorder="1" applyAlignment="1">
      <alignment horizontal="right" vertical="center"/>
    </xf>
    <xf numFmtId="0" fontId="0" fillId="9" borderId="13" xfId="0" applyFill="1" applyBorder="1">
      <alignment vertical="center"/>
    </xf>
    <xf numFmtId="0" fontId="12" fillId="0" borderId="7" xfId="0" applyFont="1" applyBorder="1">
      <alignment vertical="center"/>
    </xf>
    <xf numFmtId="38" fontId="0" fillId="0" borderId="7" xfId="0" applyNumberFormat="1" applyBorder="1">
      <alignment vertical="center"/>
    </xf>
    <xf numFmtId="3" fontId="0" fillId="0" borderId="7" xfId="0" applyNumberFormat="1" applyBorder="1" applyAlignment="1">
      <alignment horizontal="right" vertical="center"/>
    </xf>
    <xf numFmtId="0" fontId="0" fillId="0" borderId="13" xfId="0" applyBorder="1">
      <alignment vertical="center"/>
    </xf>
    <xf numFmtId="38" fontId="0" fillId="0" borderId="7" xfId="0" applyNumberFormat="1" applyFill="1" applyBorder="1">
      <alignment vertical="center"/>
    </xf>
    <xf numFmtId="38" fontId="0" fillId="9" borderId="13" xfId="0" applyNumberFormat="1" applyFill="1" applyBorder="1">
      <alignment vertical="center"/>
    </xf>
    <xf numFmtId="38" fontId="0" fillId="0" borderId="13" xfId="0" applyNumberFormat="1" applyBorder="1">
      <alignment vertical="center"/>
    </xf>
    <xf numFmtId="38" fontId="0" fillId="10" borderId="7" xfId="0" applyNumberFormat="1" applyFill="1" applyBorder="1">
      <alignment vertical="center"/>
    </xf>
    <xf numFmtId="0" fontId="12" fillId="0" borderId="0" xfId="0" applyFont="1">
      <alignment vertical="center"/>
    </xf>
    <xf numFmtId="0" fontId="4" fillId="0" borderId="0" xfId="0" applyFont="1" applyAlignment="1">
      <alignment horizontal="left" vertical="top" wrapText="1"/>
    </xf>
    <xf numFmtId="0" fontId="4" fillId="0" borderId="0" xfId="0" applyFont="1" applyAlignment="1">
      <alignment horizontal="right" vertical="top" wrapText="1"/>
    </xf>
    <xf numFmtId="0" fontId="0" fillId="0" borderId="0" xfId="0" applyBorder="1" applyAlignment="1">
      <alignment horizontal="right" vertical="center"/>
    </xf>
    <xf numFmtId="0" fontId="23" fillId="0" borderId="0" xfId="0" applyFont="1" applyFill="1" applyAlignment="1">
      <alignment horizontal="left" vertical="center" wrapText="1"/>
    </xf>
    <xf numFmtId="0" fontId="9" fillId="3" borderId="8" xfId="0" applyFont="1" applyFill="1" applyBorder="1" applyAlignment="1">
      <alignment horizontal="center" vertical="center"/>
    </xf>
    <xf numFmtId="0" fontId="9" fillId="3" borderId="1" xfId="0" applyFont="1" applyFill="1" applyBorder="1" applyAlignment="1">
      <alignment horizontal="center" vertical="center"/>
    </xf>
    <xf numFmtId="0" fontId="8" fillId="2" borderId="0" xfId="0" applyFont="1" applyFill="1" applyBorder="1" applyAlignment="1">
      <alignment horizontal="center" vertical="center" wrapText="1"/>
    </xf>
    <xf numFmtId="38" fontId="10" fillId="0" borderId="10" xfId="1" applyFont="1" applyFill="1" applyBorder="1" applyAlignment="1">
      <alignment horizontal="center" vertical="center"/>
    </xf>
    <xf numFmtId="38" fontId="10" fillId="0" borderId="9" xfId="1" applyFont="1" applyFill="1" applyBorder="1" applyAlignment="1">
      <alignment horizontal="center" vertical="center"/>
    </xf>
    <xf numFmtId="38" fontId="10" fillId="0" borderId="3" xfId="1" applyFont="1" applyFill="1" applyBorder="1" applyAlignment="1">
      <alignment horizontal="center" vertical="center"/>
    </xf>
    <xf numFmtId="38" fontId="10" fillId="0" borderId="2" xfId="1" applyFont="1" applyFill="1" applyBorder="1" applyAlignment="1">
      <alignment horizontal="center" vertical="center"/>
    </xf>
    <xf numFmtId="0" fontId="9" fillId="4" borderId="8" xfId="0" applyFont="1" applyFill="1" applyBorder="1" applyAlignment="1">
      <alignment horizontal="center" vertical="center"/>
    </xf>
    <xf numFmtId="0" fontId="9" fillId="4" borderId="1" xfId="0" applyFont="1" applyFill="1" applyBorder="1" applyAlignment="1">
      <alignment horizontal="center" vertical="center"/>
    </xf>
    <xf numFmtId="38" fontId="10" fillId="0" borderId="10" xfId="0" applyNumberFormat="1"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9" fillId="5" borderId="8" xfId="0" applyFont="1" applyFill="1" applyBorder="1" applyAlignment="1">
      <alignment horizontal="center" vertical="center"/>
    </xf>
    <xf numFmtId="0" fontId="9" fillId="5" borderId="1" xfId="0" applyFont="1" applyFill="1" applyBorder="1" applyAlignment="1">
      <alignment horizontal="center" vertical="center"/>
    </xf>
    <xf numFmtId="0" fontId="0" fillId="8" borderId="7" xfId="0" applyFill="1" applyBorder="1" applyAlignment="1">
      <alignment horizontal="left" vertical="center" wrapText="1"/>
    </xf>
    <xf numFmtId="0" fontId="0" fillId="8" borderId="7" xfId="0" applyFill="1" applyBorder="1" applyAlignment="1">
      <alignment horizontal="left" vertical="center"/>
    </xf>
    <xf numFmtId="0" fontId="7" fillId="0" borderId="0" xfId="0" applyFont="1" applyAlignment="1">
      <alignment wrapText="1"/>
    </xf>
    <xf numFmtId="0" fontId="6" fillId="0" borderId="0" xfId="0" applyFont="1" applyAlignment="1">
      <alignment wrapText="1"/>
    </xf>
    <xf numFmtId="0" fontId="11" fillId="0" borderId="11" xfId="0" applyFont="1" applyBorder="1" applyAlignment="1">
      <alignment horizontal="center" vertical="center"/>
    </xf>
    <xf numFmtId="0" fontId="11" fillId="0" borderId="4" xfId="0" applyFont="1" applyBorder="1" applyAlignment="1">
      <alignment horizontal="center" vertical="center"/>
    </xf>
    <xf numFmtId="0" fontId="12" fillId="6" borderId="8" xfId="0" applyFont="1" applyFill="1" applyBorder="1" applyAlignment="1">
      <alignment horizontal="center" vertical="center"/>
    </xf>
    <xf numFmtId="0" fontId="9" fillId="6" borderId="1" xfId="0" applyFont="1" applyFill="1" applyBorder="1" applyAlignment="1">
      <alignment horizontal="center" vertical="center"/>
    </xf>
    <xf numFmtId="0" fontId="0" fillId="0" borderId="7" xfId="0" applyBorder="1" applyAlignment="1">
      <alignment horizontal="left" vertical="center"/>
    </xf>
    <xf numFmtId="38" fontId="10" fillId="0" borderId="7" xfId="1" applyFont="1" applyBorder="1" applyAlignment="1">
      <alignment horizontal="center" vertical="center"/>
    </xf>
    <xf numFmtId="38" fontId="10" fillId="0" borderId="6" xfId="1" applyFont="1" applyBorder="1" applyAlignment="1">
      <alignment horizontal="center" vertical="center"/>
    </xf>
    <xf numFmtId="38" fontId="10" fillId="0" borderId="10" xfId="0" applyNumberFormat="1" applyFont="1" applyFill="1" applyBorder="1" applyAlignment="1">
      <alignment horizontal="center" vertical="center"/>
    </xf>
    <xf numFmtId="0" fontId="10" fillId="0" borderId="9"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0" fillId="8" borderId="4" xfId="0" applyFill="1" applyBorder="1" applyAlignment="1">
      <alignment horizontal="center" vertical="center"/>
    </xf>
    <xf numFmtId="0" fontId="0" fillId="8" borderId="7" xfId="0" applyFill="1" applyBorder="1" applyAlignment="1">
      <alignment horizontal="center" vertical="center"/>
    </xf>
    <xf numFmtId="0" fontId="11" fillId="0" borderId="11" xfId="0" applyFont="1" applyFill="1" applyBorder="1" applyAlignment="1">
      <alignment horizontal="center" vertical="center"/>
    </xf>
    <xf numFmtId="0" fontId="11" fillId="0" borderId="4" xfId="0" applyFont="1" applyFill="1" applyBorder="1" applyAlignment="1">
      <alignment horizontal="center" vertical="center"/>
    </xf>
    <xf numFmtId="0" fontId="13" fillId="4" borderId="10" xfId="0" applyFont="1" applyFill="1" applyBorder="1" applyAlignment="1">
      <alignment horizontal="left" vertical="center" wrapText="1"/>
    </xf>
    <xf numFmtId="0" fontId="13" fillId="4" borderId="3" xfId="0" applyFont="1" applyFill="1" applyBorder="1" applyAlignment="1">
      <alignment horizontal="left" vertical="center" wrapText="1"/>
    </xf>
    <xf numFmtId="38" fontId="10" fillId="7" borderId="9" xfId="1" applyFont="1" applyFill="1" applyBorder="1" applyAlignment="1" applyProtection="1">
      <alignment horizontal="right" vertical="center"/>
      <protection locked="0"/>
    </xf>
    <xf numFmtId="38" fontId="10" fillId="7" borderId="2" xfId="1" applyFont="1" applyFill="1" applyBorder="1" applyAlignment="1" applyProtection="1">
      <alignment horizontal="right" vertical="center"/>
      <protection locked="0"/>
    </xf>
    <xf numFmtId="0" fontId="0" fillId="4" borderId="8" xfId="0" applyFill="1" applyBorder="1" applyAlignment="1">
      <alignment horizontal="center" vertical="center"/>
    </xf>
    <xf numFmtId="0" fontId="0" fillId="4" borderId="1" xfId="0" applyFill="1" applyBorder="1" applyAlignment="1">
      <alignment horizontal="center" vertical="center"/>
    </xf>
    <xf numFmtId="38" fontId="10" fillId="0" borderId="10" xfId="1" applyFont="1" applyBorder="1" applyAlignment="1">
      <alignment horizontal="center" vertical="center"/>
    </xf>
    <xf numFmtId="38" fontId="10" fillId="0" borderId="9" xfId="1" applyFont="1" applyBorder="1" applyAlignment="1">
      <alignment horizontal="center" vertical="center"/>
    </xf>
    <xf numFmtId="38" fontId="10" fillId="0" borderId="3" xfId="1" applyFont="1" applyBorder="1" applyAlignment="1">
      <alignment horizontal="center" vertical="center"/>
    </xf>
    <xf numFmtId="38" fontId="10" fillId="0" borderId="2" xfId="1" applyFont="1" applyBorder="1" applyAlignment="1">
      <alignment horizontal="center" vertical="center"/>
    </xf>
    <xf numFmtId="0" fontId="11" fillId="0" borderId="1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6" fillId="8" borderId="7" xfId="0" applyFont="1" applyFill="1" applyBorder="1" applyAlignment="1">
      <alignment horizontal="center" vertical="center"/>
    </xf>
    <xf numFmtId="0" fontId="17" fillId="2" borderId="0" xfId="0" applyFont="1" applyFill="1" applyBorder="1" applyAlignment="1">
      <alignment horizontal="center" vertical="center"/>
    </xf>
    <xf numFmtId="0" fontId="20" fillId="0" borderId="7" xfId="0" applyFont="1" applyBorder="1" applyAlignment="1">
      <alignment horizontal="right" vertical="center"/>
    </xf>
    <xf numFmtId="0" fontId="19" fillId="2" borderId="10"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0" fillId="6" borderId="10" xfId="0" applyFill="1" applyBorder="1" applyAlignment="1">
      <alignment horizontal="left" vertical="center"/>
    </xf>
    <xf numFmtId="0" fontId="0" fillId="6" borderId="8" xfId="0" applyFill="1" applyBorder="1" applyAlignment="1">
      <alignment horizontal="left" vertical="center"/>
    </xf>
    <xf numFmtId="0" fontId="0" fillId="6" borderId="3" xfId="0" applyFill="1" applyBorder="1" applyAlignment="1">
      <alignment horizontal="left" vertical="center"/>
    </xf>
    <xf numFmtId="0" fontId="0" fillId="6" borderId="1" xfId="0" applyFill="1" applyBorder="1" applyAlignment="1">
      <alignment horizontal="left" vertical="center"/>
    </xf>
    <xf numFmtId="0" fontId="18"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5" xfId="0" applyFont="1" applyFill="1" applyBorder="1" applyAlignment="1">
      <alignment horizontal="center" vertical="center"/>
    </xf>
    <xf numFmtId="0" fontId="16" fillId="6" borderId="6"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5" xfId="0" applyFont="1" applyFill="1" applyBorder="1" applyAlignment="1">
      <alignment horizontal="center" vertical="center"/>
    </xf>
    <xf numFmtId="0" fontId="16" fillId="5" borderId="6" xfId="0" applyFont="1" applyFill="1" applyBorder="1" applyAlignment="1">
      <alignment horizontal="center" vertical="center"/>
    </xf>
    <xf numFmtId="0" fontId="16" fillId="5" borderId="12" xfId="0" applyFont="1" applyFill="1" applyBorder="1" applyAlignment="1">
      <alignment horizontal="center" vertical="center"/>
    </xf>
    <xf numFmtId="0" fontId="16" fillId="5"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5"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12" xfId="0" applyFont="1" applyFill="1" applyBorder="1" applyAlignment="1">
      <alignment horizontal="center" vertical="center"/>
    </xf>
    <xf numFmtId="0" fontId="16" fillId="3" borderId="5" xfId="0" applyFont="1" applyFill="1" applyBorder="1" applyAlignment="1">
      <alignment horizontal="center" vertical="center"/>
    </xf>
    <xf numFmtId="38" fontId="10" fillId="7" borderId="6" xfId="1" applyFont="1" applyFill="1" applyBorder="1" applyAlignment="1" applyProtection="1">
      <alignment horizontal="center" vertical="center"/>
      <protection locked="0"/>
    </xf>
    <xf numFmtId="38" fontId="10" fillId="7" borderId="12" xfId="1" applyFont="1" applyFill="1" applyBorder="1" applyAlignment="1" applyProtection="1">
      <alignment horizontal="center" vertical="center"/>
      <protection locked="0"/>
    </xf>
    <xf numFmtId="0" fontId="11" fillId="0" borderId="7" xfId="0" applyFont="1" applyBorder="1" applyAlignment="1">
      <alignment horizontal="center" vertical="center"/>
    </xf>
    <xf numFmtId="0" fontId="21" fillId="0" borderId="0" xfId="0" applyFont="1" applyAlignment="1">
      <alignment horizontal="right" vertical="center"/>
    </xf>
    <xf numFmtId="0" fontId="26"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16</xdr:col>
      <xdr:colOff>76200</xdr:colOff>
      <xdr:row>1</xdr:row>
      <xdr:rowOff>95250</xdr:rowOff>
    </xdr:from>
    <xdr:ext cx="2495550" cy="247650"/>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9000" y="333375"/>
          <a:ext cx="2495550" cy="2476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59530</xdr:colOff>
      <xdr:row>2</xdr:row>
      <xdr:rowOff>238123</xdr:rowOff>
    </xdr:from>
    <xdr:ext cx="11870532" cy="1238251"/>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31130" y="714373"/>
          <a:ext cx="11870532" cy="1238251"/>
        </a:xfrm>
        <a:prstGeom prst="rect">
          <a:avLst/>
        </a:prstGeom>
        <a:noFill/>
        <a:ln w="38100">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oneCellAnchor>
    <xdr:from>
      <xdr:col>19</xdr:col>
      <xdr:colOff>261937</xdr:colOff>
      <xdr:row>4</xdr:row>
      <xdr:rowOff>509588</xdr:rowOff>
    </xdr:from>
    <xdr:ext cx="570693" cy="786452"/>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863387" y="1519238"/>
          <a:ext cx="570693" cy="78645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666750</xdr:colOff>
      <xdr:row>4</xdr:row>
      <xdr:rowOff>295275</xdr:rowOff>
    </xdr:from>
    <xdr:ext cx="954107" cy="306879"/>
    <xdr:sp macro="" textlink="">
      <xdr:nvSpPr>
        <xdr:cNvPr id="2" name="テキスト ボックス 1">
          <a:extLst>
            <a:ext uri="{FF2B5EF4-FFF2-40B4-BE49-F238E27FC236}">
              <a16:creationId xmlns:a16="http://schemas.microsoft.com/office/drawing/2014/main" id="{B73DE522-F042-4B8F-AE34-D627829649B7}"/>
            </a:ext>
          </a:extLst>
        </xdr:cNvPr>
        <xdr:cNvSpPr txBox="1"/>
      </xdr:nvSpPr>
      <xdr:spPr>
        <a:xfrm>
          <a:off x="666750" y="1181100"/>
          <a:ext cx="954107" cy="3068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受給開始年齢</a:t>
          </a:r>
        </a:p>
      </xdr:txBody>
    </xdr:sp>
    <xdr:clientData/>
  </xdr:oneCellAnchor>
  <xdr:oneCellAnchor>
    <xdr:from>
      <xdr:col>0</xdr:col>
      <xdr:colOff>104775</xdr:colOff>
      <xdr:row>5</xdr:row>
      <xdr:rowOff>219075</xdr:rowOff>
    </xdr:from>
    <xdr:ext cx="441146" cy="306879"/>
    <xdr:sp macro="" textlink="">
      <xdr:nvSpPr>
        <xdr:cNvPr id="3" name="テキスト ボックス 2">
          <a:extLst>
            <a:ext uri="{FF2B5EF4-FFF2-40B4-BE49-F238E27FC236}">
              <a16:creationId xmlns:a16="http://schemas.microsoft.com/office/drawing/2014/main" id="{A377B4F8-949C-4071-B9AB-23C8C6753595}"/>
            </a:ext>
          </a:extLst>
        </xdr:cNvPr>
        <xdr:cNvSpPr txBox="1"/>
      </xdr:nvSpPr>
      <xdr:spPr>
        <a:xfrm>
          <a:off x="104775" y="1400175"/>
          <a:ext cx="441146" cy="3068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年齢</a:t>
          </a:r>
        </a:p>
      </xdr:txBody>
    </xdr:sp>
    <xdr:clientData/>
  </xdr:oneCellAnchor>
  <xdr:twoCellAnchor>
    <xdr:from>
      <xdr:col>0</xdr:col>
      <xdr:colOff>0</xdr:colOff>
      <xdr:row>5</xdr:row>
      <xdr:rowOff>9525</xdr:rowOff>
    </xdr:from>
    <xdr:to>
      <xdr:col>1</xdr:col>
      <xdr:colOff>0</xdr:colOff>
      <xdr:row>6</xdr:row>
      <xdr:rowOff>0</xdr:rowOff>
    </xdr:to>
    <xdr:cxnSp macro="">
      <xdr:nvCxnSpPr>
        <xdr:cNvPr id="4" name="直線コネクタ 3">
          <a:extLst>
            <a:ext uri="{FF2B5EF4-FFF2-40B4-BE49-F238E27FC236}">
              <a16:creationId xmlns:a16="http://schemas.microsoft.com/office/drawing/2014/main" id="{CAAB9A24-B460-439C-A53B-B4A1C35D587B}"/>
            </a:ext>
          </a:extLst>
        </xdr:cNvPr>
        <xdr:cNvCxnSpPr/>
      </xdr:nvCxnSpPr>
      <xdr:spPr>
        <a:xfrm>
          <a:off x="0" y="1190625"/>
          <a:ext cx="1571625" cy="4953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38100</xdr:rowOff>
    </xdr:from>
    <xdr:to>
      <xdr:col>12</xdr:col>
      <xdr:colOff>466725</xdr:colOff>
      <xdr:row>29</xdr:row>
      <xdr:rowOff>171450</xdr:rowOff>
    </xdr:to>
    <xdr:pic>
      <xdr:nvPicPr>
        <xdr:cNvPr id="2" name="図 1">
          <a:extLst>
            <a:ext uri="{FF2B5EF4-FFF2-40B4-BE49-F238E27FC236}">
              <a16:creationId xmlns:a16="http://schemas.microsoft.com/office/drawing/2014/main" id="{F9F2FC45-C259-431B-940B-CD59288BE513}"/>
            </a:ext>
          </a:extLst>
        </xdr:cNvPr>
        <xdr:cNvPicPr>
          <a:picLocks noChangeAspect="1"/>
        </xdr:cNvPicPr>
      </xdr:nvPicPr>
      <xdr:blipFill rotWithShape="1">
        <a:blip xmlns:r="http://schemas.openxmlformats.org/officeDocument/2006/relationships" r:embed="rId1"/>
        <a:srcRect l="17919" t="16779" r="18671" b="6655"/>
        <a:stretch/>
      </xdr:blipFill>
      <xdr:spPr>
        <a:xfrm>
          <a:off x="0" y="581025"/>
          <a:ext cx="8696325" cy="6562725"/>
        </a:xfrm>
        <a:prstGeom prst="rect">
          <a:avLst/>
        </a:prstGeom>
      </xdr:spPr>
    </xdr:pic>
    <xdr:clientData/>
  </xdr:twoCellAnchor>
  <xdr:oneCellAnchor>
    <xdr:from>
      <xdr:col>9</xdr:col>
      <xdr:colOff>0</xdr:colOff>
      <xdr:row>13</xdr:row>
      <xdr:rowOff>180975</xdr:rowOff>
    </xdr:from>
    <xdr:ext cx="398955" cy="275717"/>
    <xdr:sp macro="" textlink="">
      <xdr:nvSpPr>
        <xdr:cNvPr id="3" name="テキスト ボックス 2">
          <a:extLst>
            <a:ext uri="{FF2B5EF4-FFF2-40B4-BE49-F238E27FC236}">
              <a16:creationId xmlns:a16="http://schemas.microsoft.com/office/drawing/2014/main" id="{BAD2F245-D220-4C14-979B-7706282FB16A}"/>
            </a:ext>
          </a:extLst>
        </xdr:cNvPr>
        <xdr:cNvSpPr txBox="1"/>
      </xdr:nvSpPr>
      <xdr:spPr>
        <a:xfrm>
          <a:off x="6172200" y="3343275"/>
          <a:ext cx="39895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BIZ UDPゴシック" panose="020B0400000000000000" pitchFamily="50" charset="-128"/>
              <a:ea typeface="BIZ UDPゴシック" panose="020B0400000000000000" pitchFamily="50" charset="-128"/>
            </a:rPr>
            <a:t>64</a:t>
          </a:r>
          <a:endParaRPr kumimoji="1" lang="ja-JP" altLang="en-US" sz="1100">
            <a:latin typeface="BIZ UDPゴシック" panose="020B0400000000000000" pitchFamily="50" charset="-128"/>
            <a:ea typeface="BIZ UDPゴシック" panose="020B0400000000000000" pitchFamily="50" charset="-128"/>
          </a:endParaRPr>
        </a:p>
      </xdr:txBody>
    </xdr:sp>
    <xdr:clientData/>
  </xdr:oneCellAnchor>
  <xdr:twoCellAnchor>
    <xdr:from>
      <xdr:col>9</xdr:col>
      <xdr:colOff>523875</xdr:colOff>
      <xdr:row>13</xdr:row>
      <xdr:rowOff>114300</xdr:rowOff>
    </xdr:from>
    <xdr:to>
      <xdr:col>12</xdr:col>
      <xdr:colOff>152400</xdr:colOff>
      <xdr:row>25</xdr:row>
      <xdr:rowOff>76200</xdr:rowOff>
    </xdr:to>
    <xdr:sp macro="" textlink="">
      <xdr:nvSpPr>
        <xdr:cNvPr id="4" name="正方形/長方形 3">
          <a:extLst>
            <a:ext uri="{FF2B5EF4-FFF2-40B4-BE49-F238E27FC236}">
              <a16:creationId xmlns:a16="http://schemas.microsoft.com/office/drawing/2014/main" id="{89CF0A55-7C12-445E-8A83-845176617501}"/>
            </a:ext>
          </a:extLst>
        </xdr:cNvPr>
        <xdr:cNvSpPr/>
      </xdr:nvSpPr>
      <xdr:spPr>
        <a:xfrm>
          <a:off x="6696075" y="3276600"/>
          <a:ext cx="1685925" cy="2819400"/>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681038</xdr:colOff>
      <xdr:row>5</xdr:row>
      <xdr:rowOff>181951</xdr:rowOff>
    </xdr:from>
    <xdr:to>
      <xdr:col>12</xdr:col>
      <xdr:colOff>238091</xdr:colOff>
      <xdr:row>13</xdr:row>
      <xdr:rowOff>114300</xdr:rowOff>
    </xdr:to>
    <xdr:cxnSp macro="">
      <xdr:nvCxnSpPr>
        <xdr:cNvPr id="5" name="直線矢印コネクタ 4">
          <a:extLst>
            <a:ext uri="{FF2B5EF4-FFF2-40B4-BE49-F238E27FC236}">
              <a16:creationId xmlns:a16="http://schemas.microsoft.com/office/drawing/2014/main" id="{AF99FF7E-7AE8-4F06-A3C9-026D7F882B21}"/>
            </a:ext>
          </a:extLst>
        </xdr:cNvPr>
        <xdr:cNvCxnSpPr>
          <a:stCxn id="6" idx="2"/>
          <a:endCxn id="4" idx="0"/>
        </xdr:cNvCxnSpPr>
      </xdr:nvCxnSpPr>
      <xdr:spPr>
        <a:xfrm flipH="1">
          <a:off x="7539038" y="1439251"/>
          <a:ext cx="928653" cy="183734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552450</xdr:colOff>
      <xdr:row>1</xdr:row>
      <xdr:rowOff>114300</xdr:rowOff>
    </xdr:from>
    <xdr:ext cx="2114481" cy="1086826"/>
    <xdr:sp macro="" textlink="">
      <xdr:nvSpPr>
        <xdr:cNvPr id="6" name="テキスト ボックス 5">
          <a:extLst>
            <a:ext uri="{FF2B5EF4-FFF2-40B4-BE49-F238E27FC236}">
              <a16:creationId xmlns:a16="http://schemas.microsoft.com/office/drawing/2014/main" id="{F0C178C1-1058-48D7-A823-A6B879E0C364}"/>
            </a:ext>
          </a:extLst>
        </xdr:cNvPr>
        <xdr:cNvSpPr txBox="1"/>
      </xdr:nvSpPr>
      <xdr:spPr>
        <a:xfrm>
          <a:off x="7410450" y="352425"/>
          <a:ext cx="2114481" cy="1086826"/>
        </a:xfrm>
        <a:prstGeom prst="rect">
          <a:avLst/>
        </a:prstGeom>
        <a:solidFill>
          <a:sysClr val="window" lastClr="FFFFFF"/>
        </a:solidFill>
        <a:ln w="38100">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latin typeface="BIZ UDPゴシック" panose="020B0400000000000000" pitchFamily="50" charset="-128"/>
              <a:ea typeface="BIZ UDPゴシック" panose="020B0400000000000000" pitchFamily="50" charset="-128"/>
            </a:rPr>
            <a:t>こちらの金額を</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繰下げ試算シートに</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入力してください。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9"/>
  <sheetViews>
    <sheetView showGridLines="0" tabSelected="1" topLeftCell="A13" zoomScaleNormal="100" zoomScaleSheetLayoutView="80" workbookViewId="0">
      <selection activeCell="F19" sqref="F19"/>
    </sheetView>
  </sheetViews>
  <sheetFormatPr defaultRowHeight="18.75" x14ac:dyDescent="0.4"/>
  <cols>
    <col min="1" max="1" width="2.625" customWidth="1"/>
    <col min="2" max="2" width="3" customWidth="1"/>
    <col min="3" max="3" width="26.125" customWidth="1"/>
    <col min="4" max="4" width="3.125" customWidth="1"/>
    <col min="5" max="5" width="16.625" customWidth="1"/>
    <col min="6" max="6" width="15.625" customWidth="1"/>
    <col min="7" max="7" width="3.625" style="1" customWidth="1"/>
    <col min="8" max="8" width="3.625" customWidth="1"/>
    <col min="9" max="11" width="7.625" customWidth="1"/>
    <col min="12" max="12" width="5.625" customWidth="1"/>
    <col min="13" max="14" width="7.625" customWidth="1"/>
    <col min="15" max="15" width="5.625" customWidth="1"/>
    <col min="16" max="17" width="7.625" customWidth="1"/>
    <col min="18" max="18" width="5.625" style="1" customWidth="1"/>
    <col min="19" max="20" width="7.625" style="1" customWidth="1"/>
    <col min="21" max="21" width="5.625" customWidth="1"/>
  </cols>
  <sheetData>
    <row r="1" spans="1:21" ht="9.9499999999999993" customHeight="1" x14ac:dyDescent="0.4"/>
    <row r="2" spans="1:21" ht="30" customHeight="1" x14ac:dyDescent="0.4">
      <c r="B2" s="106" t="s">
        <v>32</v>
      </c>
      <c r="C2" s="106"/>
      <c r="D2" s="106"/>
      <c r="E2" s="106"/>
      <c r="F2" s="106"/>
      <c r="G2" s="106"/>
      <c r="H2" s="106"/>
      <c r="I2" s="106"/>
      <c r="J2" s="106"/>
      <c r="K2" s="106"/>
      <c r="L2" s="106"/>
      <c r="M2" s="106"/>
      <c r="N2" s="106"/>
      <c r="O2" s="106"/>
      <c r="P2" s="106"/>
      <c r="Q2" s="106"/>
      <c r="R2" s="106"/>
      <c r="S2" s="106"/>
      <c r="T2" s="106"/>
      <c r="U2" s="106"/>
    </row>
    <row r="3" spans="1:21" ht="9.9499999999999993" customHeight="1" x14ac:dyDescent="0.4">
      <c r="B3" s="29"/>
      <c r="C3" s="36"/>
    </row>
    <row r="4" spans="1:21" ht="30" customHeight="1" x14ac:dyDescent="0.4">
      <c r="B4" s="29"/>
      <c r="C4" s="35" t="s">
        <v>31</v>
      </c>
    </row>
    <row r="5" spans="1:21" s="33" customFormat="1" ht="60" customHeight="1" x14ac:dyDescent="0.4">
      <c r="B5" s="34"/>
      <c r="C5" s="58" t="s">
        <v>30</v>
      </c>
      <c r="D5" s="58"/>
      <c r="E5" s="58"/>
      <c r="F5" s="58"/>
      <c r="G5" s="58"/>
      <c r="H5" s="58"/>
      <c r="I5" s="58"/>
      <c r="J5" s="58"/>
      <c r="K5" s="58"/>
      <c r="L5" s="58"/>
      <c r="M5" s="58"/>
      <c r="N5" s="58"/>
      <c r="O5" s="58"/>
      <c r="P5" s="58"/>
      <c r="Q5" s="58"/>
      <c r="R5" s="58"/>
      <c r="S5" s="58"/>
      <c r="T5" s="58"/>
    </row>
    <row r="6" spans="1:21" s="10" customFormat="1" ht="9.9499999999999993" customHeight="1" x14ac:dyDescent="0.4">
      <c r="B6" s="32"/>
      <c r="C6" s="31"/>
      <c r="G6" s="30"/>
      <c r="R6" s="30"/>
      <c r="S6" s="30"/>
      <c r="T6" s="30"/>
    </row>
    <row r="7" spans="1:21" ht="24" x14ac:dyDescent="0.4">
      <c r="B7" s="29" t="s">
        <v>29</v>
      </c>
    </row>
    <row r="8" spans="1:21" ht="9.9499999999999993" customHeight="1" x14ac:dyDescent="0.4"/>
    <row r="9" spans="1:21" ht="30" customHeight="1" x14ac:dyDescent="0.4">
      <c r="A9" s="10"/>
      <c r="B9" s="28" t="s">
        <v>28</v>
      </c>
      <c r="C9" s="27"/>
      <c r="D9" s="26"/>
      <c r="E9" s="107" t="s">
        <v>27</v>
      </c>
      <c r="F9" s="107"/>
      <c r="G9" s="107"/>
      <c r="H9" s="10"/>
      <c r="I9" s="108" t="s">
        <v>26</v>
      </c>
      <c r="J9" s="109"/>
      <c r="K9" s="109"/>
      <c r="L9" s="109"/>
      <c r="M9" s="109"/>
      <c r="N9" s="109"/>
      <c r="O9" s="109"/>
      <c r="P9" s="109"/>
      <c r="Q9" s="109"/>
      <c r="R9" s="109"/>
      <c r="S9" s="109"/>
      <c r="T9" s="109"/>
      <c r="U9" s="110"/>
    </row>
    <row r="10" spans="1:21" ht="30" customHeight="1" x14ac:dyDescent="0.4">
      <c r="A10" s="10"/>
      <c r="B10" s="111" t="s">
        <v>25</v>
      </c>
      <c r="C10" s="112"/>
      <c r="D10" s="10"/>
      <c r="E10" s="115" t="s">
        <v>24</v>
      </c>
      <c r="F10" s="116"/>
      <c r="G10" s="117"/>
      <c r="H10" s="10"/>
      <c r="I10" s="25"/>
      <c r="J10" s="118" t="s">
        <v>24</v>
      </c>
      <c r="K10" s="119"/>
      <c r="L10" s="120"/>
      <c r="M10" s="121" t="s">
        <v>19</v>
      </c>
      <c r="N10" s="122"/>
      <c r="O10" s="123"/>
      <c r="P10" s="124" t="s">
        <v>23</v>
      </c>
      <c r="Q10" s="125"/>
      <c r="R10" s="126"/>
      <c r="S10" s="127" t="s">
        <v>22</v>
      </c>
      <c r="T10" s="128"/>
      <c r="U10" s="129"/>
    </row>
    <row r="11" spans="1:21" ht="30" customHeight="1" x14ac:dyDescent="0.4">
      <c r="A11" s="10"/>
      <c r="B11" s="113"/>
      <c r="C11" s="114"/>
      <c r="D11" s="10"/>
      <c r="E11" s="130"/>
      <c r="F11" s="131"/>
      <c r="G11" s="24" t="s">
        <v>5</v>
      </c>
      <c r="H11" s="10"/>
      <c r="I11" s="132" t="s">
        <v>21</v>
      </c>
      <c r="J11" s="62">
        <f>ROUND(E11*(1+0.007*12),0)</f>
        <v>0</v>
      </c>
      <c r="K11" s="63"/>
      <c r="L11" s="80" t="s">
        <v>5</v>
      </c>
      <c r="M11" s="62">
        <f>ROUND(SUM(F13:F16,F19:F20)*(1+0.007*12),0)</f>
        <v>0</v>
      </c>
      <c r="N11" s="63"/>
      <c r="O11" s="72" t="s">
        <v>5</v>
      </c>
      <c r="P11" s="62">
        <f>ROUND((F17+F21)*(1+0.007*12),0)</f>
        <v>0</v>
      </c>
      <c r="Q11" s="63"/>
      <c r="R11" s="66" t="s">
        <v>5</v>
      </c>
      <c r="S11" s="99">
        <f>SUM(J11,M11,P11)</f>
        <v>0</v>
      </c>
      <c r="T11" s="100"/>
      <c r="U11" s="59" t="s">
        <v>5</v>
      </c>
    </row>
    <row r="12" spans="1:21" ht="30" customHeight="1" x14ac:dyDescent="0.4">
      <c r="A12" s="10"/>
      <c r="B12" s="23" t="s">
        <v>20</v>
      </c>
      <c r="C12" s="22"/>
      <c r="D12" s="10"/>
      <c r="E12" s="105" t="s">
        <v>19</v>
      </c>
      <c r="F12" s="105"/>
      <c r="G12" s="105"/>
      <c r="H12" s="10"/>
      <c r="I12" s="132"/>
      <c r="J12" s="64"/>
      <c r="K12" s="65"/>
      <c r="L12" s="81"/>
      <c r="M12" s="64"/>
      <c r="N12" s="65"/>
      <c r="O12" s="73"/>
      <c r="P12" s="64"/>
      <c r="Q12" s="65"/>
      <c r="R12" s="67"/>
      <c r="S12" s="101"/>
      <c r="T12" s="102"/>
      <c r="U12" s="60"/>
    </row>
    <row r="13" spans="1:21" ht="30" customHeight="1" x14ac:dyDescent="0.4">
      <c r="A13" s="10"/>
      <c r="B13" s="89"/>
      <c r="C13" s="75" t="s">
        <v>18</v>
      </c>
      <c r="D13" s="10"/>
      <c r="E13" s="21" t="s">
        <v>11</v>
      </c>
      <c r="F13" s="20"/>
      <c r="G13" s="18" t="s">
        <v>5</v>
      </c>
      <c r="H13" s="10"/>
      <c r="I13" s="91" t="s">
        <v>17</v>
      </c>
      <c r="J13" s="62">
        <f>ROUND(E11*(1+0.007*24),0)</f>
        <v>0</v>
      </c>
      <c r="K13" s="63"/>
      <c r="L13" s="80" t="s">
        <v>5</v>
      </c>
      <c r="M13" s="62">
        <f>ROUND(SUM(F13:F16,F19:F20)*(1+0.007*24),0)</f>
        <v>0</v>
      </c>
      <c r="N13" s="63"/>
      <c r="O13" s="72" t="s">
        <v>5</v>
      </c>
      <c r="P13" s="62">
        <f>ROUND((F17+F21)*(1+0.007*24),0)</f>
        <v>0</v>
      </c>
      <c r="Q13" s="63"/>
      <c r="R13" s="66" t="s">
        <v>5</v>
      </c>
      <c r="S13" s="99">
        <f>SUM(J13,M13,P13)</f>
        <v>0</v>
      </c>
      <c r="T13" s="100"/>
      <c r="U13" s="59" t="s">
        <v>5</v>
      </c>
    </row>
    <row r="14" spans="1:21" ht="30" customHeight="1" x14ac:dyDescent="0.4">
      <c r="A14" s="10"/>
      <c r="B14" s="90"/>
      <c r="C14" s="75"/>
      <c r="D14" s="10"/>
      <c r="E14" s="19" t="s">
        <v>9</v>
      </c>
      <c r="F14" s="20"/>
      <c r="G14" s="18" t="s">
        <v>5</v>
      </c>
      <c r="H14" s="10"/>
      <c r="I14" s="92"/>
      <c r="J14" s="64"/>
      <c r="K14" s="65"/>
      <c r="L14" s="81"/>
      <c r="M14" s="64"/>
      <c r="N14" s="65"/>
      <c r="O14" s="73"/>
      <c r="P14" s="64"/>
      <c r="Q14" s="65"/>
      <c r="R14" s="67"/>
      <c r="S14" s="101"/>
      <c r="T14" s="102"/>
      <c r="U14" s="60"/>
    </row>
    <row r="15" spans="1:21" ht="30" customHeight="1" x14ac:dyDescent="0.4">
      <c r="A15" s="10"/>
      <c r="B15" s="90"/>
      <c r="C15" s="74" t="s">
        <v>16</v>
      </c>
      <c r="D15" s="10"/>
      <c r="E15" s="19" t="s">
        <v>11</v>
      </c>
      <c r="F15" s="20"/>
      <c r="G15" s="18" t="s">
        <v>5</v>
      </c>
      <c r="H15" s="10"/>
      <c r="I15" s="91" t="s">
        <v>15</v>
      </c>
      <c r="J15" s="62">
        <f>ROUND(E11*(1+0.007*36),0)</f>
        <v>0</v>
      </c>
      <c r="K15" s="63"/>
      <c r="L15" s="80" t="s">
        <v>5</v>
      </c>
      <c r="M15" s="62">
        <f>ROUND(SUM(F13:F16,F19:F20)*(1+0.007*36),0)</f>
        <v>0</v>
      </c>
      <c r="N15" s="63"/>
      <c r="O15" s="72" t="s">
        <v>5</v>
      </c>
      <c r="P15" s="62">
        <f>ROUND((F17+F21)*(1+0.007*36),0)</f>
        <v>0</v>
      </c>
      <c r="Q15" s="63"/>
      <c r="R15" s="66" t="s">
        <v>5</v>
      </c>
      <c r="S15" s="99">
        <f>SUM(J15,M15,P15)</f>
        <v>0</v>
      </c>
      <c r="T15" s="100"/>
      <c r="U15" s="59" t="s">
        <v>5</v>
      </c>
    </row>
    <row r="16" spans="1:21" ht="30" customHeight="1" x14ac:dyDescent="0.4">
      <c r="A16" s="10"/>
      <c r="B16" s="90"/>
      <c r="C16" s="75"/>
      <c r="D16" s="10"/>
      <c r="E16" s="19" t="s">
        <v>9</v>
      </c>
      <c r="F16" s="20"/>
      <c r="G16" s="18" t="s">
        <v>5</v>
      </c>
      <c r="H16" s="10"/>
      <c r="I16" s="92"/>
      <c r="J16" s="64"/>
      <c r="K16" s="65"/>
      <c r="L16" s="81"/>
      <c r="M16" s="64"/>
      <c r="N16" s="65"/>
      <c r="O16" s="73"/>
      <c r="P16" s="64"/>
      <c r="Q16" s="65"/>
      <c r="R16" s="67"/>
      <c r="S16" s="101"/>
      <c r="T16" s="102"/>
      <c r="U16" s="60"/>
    </row>
    <row r="17" spans="1:21" ht="30" customHeight="1" x14ac:dyDescent="0.4">
      <c r="A17" s="10"/>
      <c r="B17" s="90"/>
      <c r="C17" s="75"/>
      <c r="D17" s="10"/>
      <c r="E17" s="93" t="s">
        <v>14</v>
      </c>
      <c r="F17" s="95"/>
      <c r="G17" s="97" t="s">
        <v>5</v>
      </c>
      <c r="H17" s="10"/>
      <c r="I17" s="103" t="s">
        <v>13</v>
      </c>
      <c r="J17" s="62">
        <f>ROUND(E11*(1+0.007*48),0)</f>
        <v>0</v>
      </c>
      <c r="K17" s="63"/>
      <c r="L17" s="80" t="s">
        <v>5</v>
      </c>
      <c r="M17" s="62">
        <f>ROUND(SUM(F13:F16,F19:F20)*(1+0.007*48),0)</f>
        <v>0</v>
      </c>
      <c r="N17" s="63"/>
      <c r="O17" s="72" t="s">
        <v>5</v>
      </c>
      <c r="P17" s="62">
        <f>ROUND((F17+F21)*(1+0.007*48),0)</f>
        <v>0</v>
      </c>
      <c r="Q17" s="63"/>
      <c r="R17" s="66" t="s">
        <v>5</v>
      </c>
      <c r="S17" s="99">
        <f>SUM(J17,M17,P17)</f>
        <v>0</v>
      </c>
      <c r="T17" s="100"/>
      <c r="U17" s="59" t="s">
        <v>5</v>
      </c>
    </row>
    <row r="18" spans="1:21" ht="30" customHeight="1" x14ac:dyDescent="0.4">
      <c r="A18" s="10"/>
      <c r="B18" s="90"/>
      <c r="C18" s="75"/>
      <c r="D18" s="10"/>
      <c r="E18" s="94"/>
      <c r="F18" s="96"/>
      <c r="G18" s="98"/>
      <c r="H18" s="10"/>
      <c r="I18" s="104"/>
      <c r="J18" s="64"/>
      <c r="K18" s="65"/>
      <c r="L18" s="81"/>
      <c r="M18" s="64"/>
      <c r="N18" s="65"/>
      <c r="O18" s="73"/>
      <c r="P18" s="64"/>
      <c r="Q18" s="65"/>
      <c r="R18" s="67"/>
      <c r="S18" s="101"/>
      <c r="T18" s="102"/>
      <c r="U18" s="60"/>
    </row>
    <row r="19" spans="1:21" ht="30" customHeight="1" x14ac:dyDescent="0.4">
      <c r="A19" s="10"/>
      <c r="B19" s="90"/>
      <c r="C19" s="74" t="s">
        <v>12</v>
      </c>
      <c r="D19" s="10"/>
      <c r="E19" s="19" t="s">
        <v>11</v>
      </c>
      <c r="F19" s="16"/>
      <c r="G19" s="18" t="s">
        <v>5</v>
      </c>
      <c r="H19" s="10"/>
      <c r="I19" s="78" t="s">
        <v>10</v>
      </c>
      <c r="J19" s="62">
        <f>ROUND(E11*(1+0.007*60),0)</f>
        <v>0</v>
      </c>
      <c r="K19" s="63"/>
      <c r="L19" s="80" t="s">
        <v>5</v>
      </c>
      <c r="M19" s="62">
        <f>ROUND(SUM(F13:F16,F19:F20)*(1+0.007*60),0)</f>
        <v>0</v>
      </c>
      <c r="N19" s="63"/>
      <c r="O19" s="72" t="s">
        <v>5</v>
      </c>
      <c r="P19" s="62">
        <f>ROUND((F17+F21)*(1+0.007*60),0)</f>
        <v>0</v>
      </c>
      <c r="Q19" s="63"/>
      <c r="R19" s="66" t="s">
        <v>5</v>
      </c>
      <c r="S19" s="99">
        <f>SUM(J19,M19,P19)</f>
        <v>0</v>
      </c>
      <c r="T19" s="100"/>
      <c r="U19" s="59" t="s">
        <v>5</v>
      </c>
    </row>
    <row r="20" spans="1:21" ht="30" customHeight="1" x14ac:dyDescent="0.4">
      <c r="A20" s="10"/>
      <c r="B20" s="90"/>
      <c r="C20" s="75"/>
      <c r="D20" s="10"/>
      <c r="E20" s="19" t="s">
        <v>9</v>
      </c>
      <c r="F20" s="16"/>
      <c r="G20" s="18" t="s">
        <v>5</v>
      </c>
      <c r="H20" s="10"/>
      <c r="I20" s="79"/>
      <c r="J20" s="64"/>
      <c r="K20" s="65"/>
      <c r="L20" s="81"/>
      <c r="M20" s="64"/>
      <c r="N20" s="65"/>
      <c r="O20" s="73"/>
      <c r="P20" s="64"/>
      <c r="Q20" s="65"/>
      <c r="R20" s="67"/>
      <c r="S20" s="101"/>
      <c r="T20" s="102"/>
      <c r="U20" s="60"/>
    </row>
    <row r="21" spans="1:21" ht="30" customHeight="1" x14ac:dyDescent="0.4">
      <c r="A21" s="10"/>
      <c r="B21" s="90"/>
      <c r="C21" s="75"/>
      <c r="D21" s="10"/>
      <c r="E21" s="17" t="s">
        <v>8</v>
      </c>
      <c r="F21" s="16"/>
      <c r="G21" s="15" t="s">
        <v>5</v>
      </c>
      <c r="H21" s="10"/>
      <c r="I21" s="78" t="s">
        <v>7</v>
      </c>
      <c r="J21" s="85">
        <f>ROUND(E11*(1+0.007*120),0)</f>
        <v>0</v>
      </c>
      <c r="K21" s="86"/>
      <c r="L21" s="80" t="s">
        <v>5</v>
      </c>
      <c r="M21" s="85">
        <f>ROUND(SUM(F13:F16,F19:F20)*(1+0.007*120),0)</f>
        <v>0</v>
      </c>
      <c r="N21" s="86"/>
      <c r="O21" s="72" t="s">
        <v>5</v>
      </c>
      <c r="P21" s="62">
        <f>ROUND((F17+F21)*(1+0.007*120),0)</f>
        <v>0</v>
      </c>
      <c r="Q21" s="63"/>
      <c r="R21" s="66" t="s">
        <v>5</v>
      </c>
      <c r="S21" s="68">
        <f>SUM(J21,M21,P21)</f>
        <v>0</v>
      </c>
      <c r="T21" s="69"/>
      <c r="U21" s="59" t="s">
        <v>5</v>
      </c>
    </row>
    <row r="22" spans="1:21" ht="30" customHeight="1" x14ac:dyDescent="0.4">
      <c r="A22" s="10"/>
      <c r="B22" s="82" t="s">
        <v>6</v>
      </c>
      <c r="C22" s="82"/>
      <c r="D22" s="10"/>
      <c r="E22" s="83">
        <f>SUM(E11,F13:F21)</f>
        <v>0</v>
      </c>
      <c r="F22" s="84"/>
      <c r="G22" s="14" t="s">
        <v>5</v>
      </c>
      <c r="H22" s="10"/>
      <c r="I22" s="79"/>
      <c r="J22" s="87"/>
      <c r="K22" s="88"/>
      <c r="L22" s="81"/>
      <c r="M22" s="87"/>
      <c r="N22" s="88"/>
      <c r="O22" s="73"/>
      <c r="P22" s="64"/>
      <c r="Q22" s="65"/>
      <c r="R22" s="67"/>
      <c r="S22" s="70"/>
      <c r="T22" s="71"/>
      <c r="U22" s="60"/>
    </row>
    <row r="23" spans="1:21" ht="5.0999999999999996" customHeight="1" x14ac:dyDescent="0.4">
      <c r="A23" s="10"/>
      <c r="B23" s="13"/>
      <c r="C23" s="13"/>
      <c r="D23" s="10"/>
      <c r="E23" s="12"/>
      <c r="F23" s="12"/>
      <c r="G23" s="11"/>
      <c r="H23" s="10"/>
      <c r="I23" s="9"/>
      <c r="J23" s="7"/>
      <c r="K23" s="7"/>
      <c r="L23" s="6"/>
      <c r="M23" s="7"/>
      <c r="N23" s="7"/>
      <c r="O23" s="6"/>
      <c r="P23" s="8"/>
      <c r="Q23" s="8"/>
      <c r="R23" s="6"/>
      <c r="S23" s="7"/>
      <c r="T23" s="7"/>
      <c r="U23" s="6"/>
    </row>
    <row r="24" spans="1:21" s="4" customFormat="1" ht="20.100000000000001" customHeight="1" x14ac:dyDescent="0.4">
      <c r="A24" s="5"/>
      <c r="B24" s="57" t="s">
        <v>4</v>
      </c>
      <c r="C24" s="57"/>
      <c r="D24" s="57"/>
      <c r="E24" s="57"/>
      <c r="F24" s="57"/>
      <c r="G24" s="57"/>
      <c r="H24" s="57"/>
      <c r="I24" s="57"/>
      <c r="J24" s="57"/>
      <c r="K24" s="57"/>
      <c r="L24" s="57"/>
      <c r="M24" s="57"/>
      <c r="N24" s="57"/>
      <c r="O24" s="57"/>
      <c r="P24" s="57"/>
      <c r="Q24" s="57"/>
      <c r="R24" s="57"/>
      <c r="S24" s="57"/>
      <c r="T24" s="57"/>
      <c r="U24" s="57"/>
    </row>
    <row r="25" spans="1:21" ht="5.0999999999999996" customHeight="1" x14ac:dyDescent="0.4"/>
    <row r="26" spans="1:21" ht="50.1" customHeight="1" x14ac:dyDescent="0.4">
      <c r="B26" s="61" t="s">
        <v>3</v>
      </c>
      <c r="C26" s="61"/>
      <c r="D26" s="61"/>
      <c r="E26" s="61"/>
      <c r="F26" s="61"/>
      <c r="G26" s="61"/>
      <c r="H26" s="61"/>
      <c r="I26" s="61"/>
      <c r="J26" s="61"/>
      <c r="K26" s="61"/>
      <c r="L26" s="61"/>
      <c r="M26" s="61"/>
      <c r="N26" s="61"/>
      <c r="O26" s="61"/>
      <c r="P26" s="61"/>
      <c r="Q26" s="61"/>
      <c r="R26" s="61"/>
      <c r="S26" s="61"/>
      <c r="T26" s="61"/>
      <c r="U26" s="61"/>
    </row>
    <row r="27" spans="1:21" ht="20.100000000000001" customHeight="1" x14ac:dyDescent="0.4">
      <c r="B27" s="76" t="s">
        <v>2</v>
      </c>
      <c r="C27" s="77"/>
      <c r="D27" s="77"/>
      <c r="E27" s="77"/>
      <c r="F27" s="77"/>
      <c r="G27" s="77"/>
      <c r="H27" s="77"/>
      <c r="I27" s="77"/>
      <c r="J27" s="77"/>
      <c r="K27" s="77"/>
      <c r="L27" s="77"/>
      <c r="M27" s="77"/>
      <c r="N27" s="77"/>
      <c r="O27" s="77"/>
      <c r="P27" s="77"/>
      <c r="Q27" s="77"/>
      <c r="R27" s="77"/>
      <c r="S27" s="77"/>
      <c r="T27" s="77"/>
      <c r="U27" s="77"/>
    </row>
    <row r="28" spans="1:21" ht="24.95" customHeight="1" x14ac:dyDescent="0.4">
      <c r="B28" s="3"/>
      <c r="C28" s="55" t="s">
        <v>1</v>
      </c>
      <c r="D28" s="55"/>
      <c r="E28" s="55"/>
      <c r="F28" s="55"/>
      <c r="G28" s="55"/>
      <c r="H28" s="55"/>
      <c r="I28" s="55"/>
      <c r="J28" s="55"/>
      <c r="K28" s="55"/>
      <c r="L28" s="55"/>
      <c r="M28" s="55"/>
      <c r="N28" s="55"/>
      <c r="O28" s="55"/>
      <c r="P28" s="55"/>
      <c r="Q28" s="55"/>
      <c r="R28" s="55"/>
      <c r="S28" s="55"/>
      <c r="T28" s="55"/>
      <c r="U28" s="55"/>
    </row>
    <row r="29" spans="1:21" ht="24.95" customHeight="1" x14ac:dyDescent="0.4">
      <c r="B29" s="3"/>
      <c r="C29" s="55"/>
      <c r="D29" s="55"/>
      <c r="E29" s="55"/>
      <c r="F29" s="55"/>
      <c r="G29" s="55"/>
      <c r="H29" s="55"/>
      <c r="I29" s="55"/>
      <c r="J29" s="55"/>
      <c r="K29" s="55"/>
      <c r="L29" s="55"/>
      <c r="M29" s="55"/>
      <c r="N29" s="55"/>
      <c r="O29" s="55"/>
      <c r="P29" s="55"/>
      <c r="Q29" s="55"/>
      <c r="R29" s="55"/>
      <c r="S29" s="55"/>
      <c r="T29" s="55"/>
      <c r="U29" s="55"/>
    </row>
    <row r="30" spans="1:21" ht="24.95" customHeight="1" x14ac:dyDescent="0.4">
      <c r="B30" s="3"/>
      <c r="C30" s="55"/>
      <c r="D30" s="55"/>
      <c r="E30" s="55"/>
      <c r="F30" s="55"/>
      <c r="G30" s="55"/>
      <c r="H30" s="55"/>
      <c r="I30" s="55"/>
      <c r="J30" s="55"/>
      <c r="K30" s="55"/>
      <c r="L30" s="55"/>
      <c r="M30" s="55"/>
      <c r="N30" s="55"/>
      <c r="O30" s="55"/>
      <c r="P30" s="55"/>
      <c r="Q30" s="55"/>
      <c r="R30" s="55"/>
      <c r="S30" s="55"/>
      <c r="T30" s="55"/>
      <c r="U30" s="55"/>
    </row>
    <row r="31" spans="1:21" ht="24.95" customHeight="1" x14ac:dyDescent="0.4">
      <c r="B31" s="3"/>
      <c r="C31" s="55"/>
      <c r="D31" s="55"/>
      <c r="E31" s="55"/>
      <c r="F31" s="55"/>
      <c r="G31" s="55"/>
      <c r="H31" s="55"/>
      <c r="I31" s="55"/>
      <c r="J31" s="55"/>
      <c r="K31" s="55"/>
      <c r="L31" s="55"/>
      <c r="M31" s="55"/>
      <c r="N31" s="55"/>
      <c r="O31" s="55"/>
      <c r="P31" s="55"/>
      <c r="Q31" s="55"/>
      <c r="R31" s="55"/>
      <c r="S31" s="55"/>
      <c r="T31" s="55"/>
      <c r="U31" s="55"/>
    </row>
    <row r="32" spans="1:21" ht="24.95" customHeight="1" x14ac:dyDescent="0.4">
      <c r="B32" s="3"/>
      <c r="C32" s="55"/>
      <c r="D32" s="55"/>
      <c r="E32" s="55"/>
      <c r="F32" s="55"/>
      <c r="G32" s="55"/>
      <c r="H32" s="55"/>
      <c r="I32" s="55"/>
      <c r="J32" s="55"/>
      <c r="K32" s="55"/>
      <c r="L32" s="55"/>
      <c r="M32" s="55"/>
      <c r="N32" s="55"/>
      <c r="O32" s="55"/>
      <c r="P32" s="55"/>
      <c r="Q32" s="55"/>
      <c r="R32" s="55"/>
      <c r="S32" s="55"/>
      <c r="T32" s="55"/>
      <c r="U32" s="55"/>
    </row>
    <row r="33" spans="2:21" ht="18.75" customHeight="1" x14ac:dyDescent="0.4">
      <c r="B33" s="56" t="s">
        <v>0</v>
      </c>
      <c r="C33" s="56"/>
      <c r="D33" s="56"/>
      <c r="E33" s="56"/>
      <c r="F33" s="56"/>
      <c r="G33" s="56"/>
      <c r="H33" s="56"/>
      <c r="I33" s="56"/>
      <c r="J33" s="56"/>
      <c r="K33" s="56"/>
      <c r="L33" s="56"/>
      <c r="M33" s="56"/>
      <c r="N33" s="56"/>
      <c r="O33" s="56"/>
      <c r="P33" s="56"/>
      <c r="Q33" s="56"/>
      <c r="R33" s="56"/>
      <c r="S33" s="56"/>
      <c r="T33" s="56"/>
      <c r="U33" s="56"/>
    </row>
    <row r="34" spans="2:21" ht="18.75" customHeight="1" x14ac:dyDescent="0.4">
      <c r="B34" s="2"/>
      <c r="C34" s="2"/>
      <c r="D34" s="2"/>
      <c r="E34" s="2"/>
      <c r="F34" s="2"/>
      <c r="G34" s="2"/>
      <c r="H34" s="2"/>
      <c r="I34" s="2"/>
      <c r="J34" s="2"/>
      <c r="K34" s="2"/>
      <c r="L34" s="2"/>
      <c r="M34" s="2"/>
      <c r="N34" s="2"/>
      <c r="O34" s="2"/>
      <c r="P34" s="2"/>
      <c r="Q34" s="2"/>
      <c r="R34" s="2"/>
      <c r="S34" s="2"/>
      <c r="T34" s="2"/>
      <c r="U34" s="2"/>
    </row>
    <row r="35" spans="2:21" ht="18.75" customHeight="1" x14ac:dyDescent="0.4">
      <c r="B35" s="2"/>
      <c r="C35" s="2"/>
      <c r="D35" s="2"/>
      <c r="E35" s="2"/>
      <c r="F35" s="2"/>
      <c r="G35" s="2"/>
      <c r="H35" s="2"/>
      <c r="I35" s="2"/>
      <c r="J35" s="2"/>
      <c r="K35" s="2"/>
      <c r="L35" s="2"/>
      <c r="M35" s="2"/>
      <c r="N35" s="2"/>
      <c r="O35" s="2"/>
      <c r="P35" s="2"/>
      <c r="Q35" s="2"/>
      <c r="R35" s="2"/>
      <c r="S35" s="2"/>
      <c r="T35" s="2"/>
      <c r="U35" s="2"/>
    </row>
    <row r="36" spans="2:21" ht="18.75" customHeight="1" x14ac:dyDescent="0.4">
      <c r="B36" s="2"/>
      <c r="C36" s="2"/>
      <c r="D36" s="2"/>
      <c r="E36" s="2"/>
      <c r="F36" s="2"/>
      <c r="G36" s="2"/>
      <c r="H36" s="2"/>
      <c r="I36" s="2"/>
      <c r="J36" s="2"/>
      <c r="K36" s="2"/>
      <c r="L36" s="2"/>
      <c r="M36" s="2"/>
      <c r="N36" s="2"/>
      <c r="O36" s="2"/>
      <c r="P36" s="2"/>
      <c r="Q36" s="2"/>
      <c r="R36" s="2"/>
      <c r="S36" s="2"/>
      <c r="T36" s="2"/>
      <c r="U36" s="2"/>
    </row>
    <row r="37" spans="2:21" ht="18.75" customHeight="1" x14ac:dyDescent="0.4">
      <c r="B37" s="2"/>
      <c r="C37" s="2"/>
      <c r="D37" s="2"/>
      <c r="E37" s="2"/>
      <c r="F37" s="2"/>
      <c r="G37" s="2"/>
      <c r="H37" s="2"/>
      <c r="I37" s="2"/>
      <c r="J37" s="2"/>
      <c r="K37" s="2"/>
      <c r="L37" s="2"/>
      <c r="M37" s="2"/>
      <c r="N37" s="2"/>
      <c r="O37" s="2"/>
      <c r="P37" s="2"/>
      <c r="Q37" s="2"/>
      <c r="R37" s="2"/>
      <c r="S37" s="2"/>
      <c r="T37" s="2"/>
      <c r="U37" s="2"/>
    </row>
    <row r="38" spans="2:21" ht="18.75" customHeight="1" x14ac:dyDescent="0.4">
      <c r="B38" s="2"/>
      <c r="C38" s="2"/>
      <c r="D38" s="2"/>
      <c r="E38" s="2"/>
      <c r="F38" s="2"/>
      <c r="G38" s="2"/>
      <c r="H38" s="2"/>
      <c r="I38" s="2"/>
      <c r="J38" s="2"/>
      <c r="K38" s="2"/>
      <c r="L38" s="2"/>
      <c r="M38" s="2"/>
      <c r="N38" s="2"/>
      <c r="O38" s="2"/>
      <c r="P38" s="2"/>
      <c r="Q38" s="2"/>
      <c r="R38" s="2"/>
      <c r="S38" s="2"/>
      <c r="T38" s="2"/>
      <c r="U38" s="2"/>
    </row>
    <row r="39" spans="2:21" ht="18.75" customHeight="1" x14ac:dyDescent="0.4">
      <c r="B39" s="2"/>
      <c r="C39" s="2"/>
      <c r="D39" s="2"/>
      <c r="E39" s="2"/>
      <c r="F39" s="2"/>
      <c r="G39" s="2"/>
      <c r="H39" s="2"/>
      <c r="I39" s="2"/>
      <c r="J39" s="2"/>
      <c r="K39" s="2"/>
      <c r="L39" s="2"/>
      <c r="M39" s="2"/>
      <c r="N39" s="2"/>
      <c r="O39" s="2"/>
      <c r="P39" s="2"/>
      <c r="Q39" s="2"/>
      <c r="R39" s="2"/>
      <c r="S39" s="2"/>
      <c r="T39" s="2"/>
      <c r="U39" s="2"/>
    </row>
  </sheetData>
  <sheetProtection algorithmName="SHA-512" hashValue="HDKWAKyMi1AWFcw6WVIJjrOnL/CB6TGj4Ra2kUGP0wzAfklNVnnDiDbuEAVKzfAjZ8YSrMPGqv/YVLODlzL3Wg==" saltValue="ewP/3ewRaOE/uU/GDlYMRg==" spinCount="100000" sheet="1" selectLockedCells="1"/>
  <mergeCells count="80">
    <mergeCell ref="B2:U2"/>
    <mergeCell ref="E9:G9"/>
    <mergeCell ref="I9:U9"/>
    <mergeCell ref="B10:C11"/>
    <mergeCell ref="E10:G10"/>
    <mergeCell ref="J10:L10"/>
    <mergeCell ref="M10:O10"/>
    <mergeCell ref="P10:R10"/>
    <mergeCell ref="S10:U10"/>
    <mergeCell ref="E11:F11"/>
    <mergeCell ref="I11:I12"/>
    <mergeCell ref="J11:K12"/>
    <mergeCell ref="L11:L12"/>
    <mergeCell ref="M11:N12"/>
    <mergeCell ref="O11:O12"/>
    <mergeCell ref="R11:R12"/>
    <mergeCell ref="R15:R16"/>
    <mergeCell ref="U15:U16"/>
    <mergeCell ref="M17:N18"/>
    <mergeCell ref="O17:O18"/>
    <mergeCell ref="P17:Q18"/>
    <mergeCell ref="R17:R18"/>
    <mergeCell ref="S17:T18"/>
    <mergeCell ref="U17:U18"/>
    <mergeCell ref="P15:Q16"/>
    <mergeCell ref="S15:T16"/>
    <mergeCell ref="S11:T12"/>
    <mergeCell ref="U11:U12"/>
    <mergeCell ref="E12:G12"/>
    <mergeCell ref="M13:N14"/>
    <mergeCell ref="O13:O14"/>
    <mergeCell ref="P13:Q14"/>
    <mergeCell ref="R13:R14"/>
    <mergeCell ref="S13:T14"/>
    <mergeCell ref="U13:U14"/>
    <mergeCell ref="P11:Q12"/>
    <mergeCell ref="J19:K20"/>
    <mergeCell ref="M15:N16"/>
    <mergeCell ref="O15:O16"/>
    <mergeCell ref="I17:I18"/>
    <mergeCell ref="J17:K18"/>
    <mergeCell ref="L17:L18"/>
    <mergeCell ref="L15:L16"/>
    <mergeCell ref="M21:N22"/>
    <mergeCell ref="O19:O20"/>
    <mergeCell ref="P19:Q20"/>
    <mergeCell ref="R19:R20"/>
    <mergeCell ref="S19:T20"/>
    <mergeCell ref="B22:C22"/>
    <mergeCell ref="E22:F22"/>
    <mergeCell ref="I21:I22"/>
    <mergeCell ref="J21:K22"/>
    <mergeCell ref="L21:L22"/>
    <mergeCell ref="B13:B21"/>
    <mergeCell ref="C13:C14"/>
    <mergeCell ref="I13:I14"/>
    <mergeCell ref="J13:K14"/>
    <mergeCell ref="L13:L14"/>
    <mergeCell ref="E17:E18"/>
    <mergeCell ref="F17:F18"/>
    <mergeCell ref="G17:G18"/>
    <mergeCell ref="C15:C18"/>
    <mergeCell ref="I15:I16"/>
    <mergeCell ref="J15:K16"/>
    <mergeCell ref="C28:U32"/>
    <mergeCell ref="B33:U33"/>
    <mergeCell ref="B24:U24"/>
    <mergeCell ref="C5:T5"/>
    <mergeCell ref="U19:U20"/>
    <mergeCell ref="B26:U26"/>
    <mergeCell ref="P21:Q22"/>
    <mergeCell ref="R21:R22"/>
    <mergeCell ref="S21:T22"/>
    <mergeCell ref="U21:U22"/>
    <mergeCell ref="O21:O22"/>
    <mergeCell ref="C19:C21"/>
    <mergeCell ref="B27:U27"/>
    <mergeCell ref="I19:I20"/>
    <mergeCell ref="L19:L20"/>
    <mergeCell ref="M19:N20"/>
  </mergeCells>
  <phoneticPr fontId="2"/>
  <printOptions horizontalCentered="1" verticalCentered="1"/>
  <pageMargins left="0" right="0" top="0" bottom="0" header="0" footer="0"/>
  <pageSetup paperSize="9" scale="6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1752D-26C3-46FE-940F-5CD56026267B}">
  <dimension ref="A2:O42"/>
  <sheetViews>
    <sheetView view="pageBreakPreview" zoomScale="60" zoomScaleNormal="100" workbookViewId="0">
      <selection activeCell="S12" sqref="S12"/>
    </sheetView>
  </sheetViews>
  <sheetFormatPr defaultRowHeight="18.75" x14ac:dyDescent="0.4"/>
  <cols>
    <col min="1" max="1" width="20.625" customWidth="1"/>
    <col min="2" max="2" width="9.5" hidden="1" customWidth="1"/>
    <col min="3" max="3" width="12.625" style="4" customWidth="1"/>
    <col min="4" max="4" width="9.5" hidden="1" customWidth="1"/>
    <col min="5" max="5" width="12.625" customWidth="1"/>
    <col min="6" max="6" width="9.5" hidden="1" customWidth="1"/>
    <col min="7" max="7" width="12.625" customWidth="1"/>
    <col min="8" max="8" width="9.5" hidden="1" customWidth="1"/>
    <col min="9" max="9" width="12.625" customWidth="1"/>
    <col min="10" max="10" width="9.5" hidden="1" customWidth="1"/>
    <col min="11" max="11" width="12.625" customWidth="1"/>
    <col min="12" max="12" width="9.5" hidden="1" customWidth="1"/>
    <col min="13" max="13" width="12.625" customWidth="1"/>
    <col min="14" max="14" width="0" hidden="1" customWidth="1"/>
    <col min="15" max="15" width="12.625" customWidth="1"/>
  </cols>
  <sheetData>
    <row r="2" spans="1:15" ht="30" x14ac:dyDescent="0.4">
      <c r="A2" s="134" t="s">
        <v>33</v>
      </c>
      <c r="B2" s="134"/>
      <c r="C2" s="134"/>
      <c r="D2" s="134"/>
      <c r="E2" s="134"/>
      <c r="F2" s="134"/>
      <c r="G2" s="134"/>
      <c r="H2" s="134"/>
      <c r="I2" s="134"/>
      <c r="J2" s="134"/>
      <c r="K2" s="134"/>
      <c r="L2" s="134"/>
      <c r="M2" s="134"/>
      <c r="N2" s="134"/>
      <c r="O2" s="134"/>
    </row>
    <row r="3" spans="1:15" ht="15" customHeight="1" x14ac:dyDescent="0.4">
      <c r="B3" s="37"/>
      <c r="C3" s="133" t="s">
        <v>34</v>
      </c>
      <c r="D3" s="133"/>
      <c r="E3" s="133"/>
      <c r="F3" s="133"/>
      <c r="G3" s="133"/>
      <c r="H3" s="133"/>
      <c r="I3" s="133"/>
      <c r="J3" s="133"/>
      <c r="K3" s="133"/>
      <c r="L3" s="133"/>
      <c r="M3" s="133"/>
    </row>
    <row r="4" spans="1:15" ht="9.9499999999999993" customHeight="1" x14ac:dyDescent="0.4">
      <c r="B4" s="37"/>
      <c r="C4" s="38"/>
      <c r="D4" s="38"/>
      <c r="E4" s="38"/>
      <c r="F4" s="38"/>
      <c r="G4" s="38"/>
      <c r="H4" s="38"/>
      <c r="I4" s="38"/>
      <c r="J4" s="38"/>
      <c r="K4" s="38"/>
      <c r="L4" s="38"/>
      <c r="M4" s="38"/>
    </row>
    <row r="5" spans="1:15" ht="20.100000000000001" customHeight="1" x14ac:dyDescent="0.4">
      <c r="O5" t="s">
        <v>35</v>
      </c>
    </row>
    <row r="6" spans="1:15" ht="39.950000000000003" customHeight="1" x14ac:dyDescent="0.4">
      <c r="A6" s="39"/>
      <c r="B6" s="40"/>
      <c r="C6" s="41" t="s">
        <v>36</v>
      </c>
      <c r="D6" s="41"/>
      <c r="E6" s="41" t="s">
        <v>21</v>
      </c>
      <c r="F6" s="41"/>
      <c r="G6" s="41" t="s">
        <v>17</v>
      </c>
      <c r="H6" s="41"/>
      <c r="I6" s="41" t="s">
        <v>15</v>
      </c>
      <c r="J6" s="41"/>
      <c r="K6" s="41" t="s">
        <v>13</v>
      </c>
      <c r="L6" s="41"/>
      <c r="M6" s="41" t="s">
        <v>10</v>
      </c>
      <c r="N6" s="39"/>
      <c r="O6" s="41" t="s">
        <v>7</v>
      </c>
    </row>
    <row r="7" spans="1:15" ht="24" x14ac:dyDescent="0.4">
      <c r="A7" s="42">
        <v>65</v>
      </c>
      <c r="B7" s="43">
        <f>繰下げ試算シート!$E$22</f>
        <v>0</v>
      </c>
      <c r="C7" s="44">
        <f>B7</f>
        <v>0</v>
      </c>
      <c r="D7" s="43"/>
      <c r="E7" s="51"/>
      <c r="F7" s="43"/>
      <c r="G7" s="51"/>
      <c r="H7" s="43"/>
      <c r="I7" s="51"/>
      <c r="J7" s="43"/>
      <c r="K7" s="51"/>
      <c r="L7" s="43"/>
      <c r="M7" s="51"/>
      <c r="N7" s="39"/>
      <c r="O7" s="45"/>
    </row>
    <row r="8" spans="1:15" ht="24" x14ac:dyDescent="0.4">
      <c r="A8" s="46">
        <v>66</v>
      </c>
      <c r="B8" s="50">
        <f>繰下げ試算シート!$E$22</f>
        <v>0</v>
      </c>
      <c r="C8" s="48">
        <f>C7+B8</f>
        <v>0</v>
      </c>
      <c r="D8" s="47">
        <f>繰下げ試算シート!$S$11</f>
        <v>0</v>
      </c>
      <c r="E8" s="47">
        <f>D8</f>
        <v>0</v>
      </c>
      <c r="F8" s="47"/>
      <c r="G8" s="52"/>
      <c r="H8" s="47"/>
      <c r="I8" s="52"/>
      <c r="J8" s="47"/>
      <c r="K8" s="52"/>
      <c r="L8" s="47"/>
      <c r="M8" s="52"/>
      <c r="N8" s="39"/>
      <c r="O8" s="49"/>
    </row>
    <row r="9" spans="1:15" ht="24" x14ac:dyDescent="0.4">
      <c r="A9" s="46">
        <v>67</v>
      </c>
      <c r="B9" s="50">
        <f>繰下げ試算シート!$E$22</f>
        <v>0</v>
      </c>
      <c r="C9" s="48">
        <f t="shared" ref="C9:C42" si="0">C8+B9</f>
        <v>0</v>
      </c>
      <c r="D9" s="47">
        <f>繰下げ試算シート!$S$11</f>
        <v>0</v>
      </c>
      <c r="E9" s="47">
        <f>E8+D9</f>
        <v>0</v>
      </c>
      <c r="F9" s="47">
        <f>繰下げ試算シート!$S$13</f>
        <v>0</v>
      </c>
      <c r="G9" s="47">
        <f>F9</f>
        <v>0</v>
      </c>
      <c r="H9" s="47"/>
      <c r="I9" s="52"/>
      <c r="J9" s="47"/>
      <c r="K9" s="52"/>
      <c r="L9" s="47"/>
      <c r="M9" s="52"/>
      <c r="N9" s="39"/>
      <c r="O9" s="49"/>
    </row>
    <row r="10" spans="1:15" ht="24" x14ac:dyDescent="0.4">
      <c r="A10" s="46">
        <v>68</v>
      </c>
      <c r="B10" s="50">
        <f>繰下げ試算シート!$E$22</f>
        <v>0</v>
      </c>
      <c r="C10" s="48">
        <f t="shared" si="0"/>
        <v>0</v>
      </c>
      <c r="D10" s="47">
        <f>繰下げ試算シート!$S$11</f>
        <v>0</v>
      </c>
      <c r="E10" s="47">
        <f t="shared" ref="E10:E41" si="1">E9+D10</f>
        <v>0</v>
      </c>
      <c r="F10" s="47">
        <f>繰下げ試算シート!$S$13</f>
        <v>0</v>
      </c>
      <c r="G10" s="47">
        <f>F10+G9</f>
        <v>0</v>
      </c>
      <c r="H10" s="47">
        <f>繰下げ試算シート!$S$15</f>
        <v>0</v>
      </c>
      <c r="I10" s="47">
        <f>H10</f>
        <v>0</v>
      </c>
      <c r="J10" s="47"/>
      <c r="K10" s="52"/>
      <c r="L10" s="47"/>
      <c r="M10" s="52"/>
      <c r="N10" s="39"/>
      <c r="O10" s="49"/>
    </row>
    <row r="11" spans="1:15" ht="24" x14ac:dyDescent="0.4">
      <c r="A11" s="46">
        <v>69</v>
      </c>
      <c r="B11" s="50">
        <f>繰下げ試算シート!$E$22</f>
        <v>0</v>
      </c>
      <c r="C11" s="48">
        <f t="shared" si="0"/>
        <v>0</v>
      </c>
      <c r="D11" s="47">
        <f>繰下げ試算シート!$S$11</f>
        <v>0</v>
      </c>
      <c r="E11" s="47">
        <f t="shared" si="1"/>
        <v>0</v>
      </c>
      <c r="F11" s="47">
        <f>繰下げ試算シート!$S$13</f>
        <v>0</v>
      </c>
      <c r="G11" s="47">
        <f t="shared" ref="G11:G42" si="2">F11+G10</f>
        <v>0</v>
      </c>
      <c r="H11" s="47">
        <f>繰下げ試算シート!$S$15</f>
        <v>0</v>
      </c>
      <c r="I11" s="47">
        <f>H11+I10</f>
        <v>0</v>
      </c>
      <c r="J11" s="47">
        <f>繰下げ試算シート!$S$17</f>
        <v>0</v>
      </c>
      <c r="K11" s="47">
        <f>J11</f>
        <v>0</v>
      </c>
      <c r="L11" s="47"/>
      <c r="M11" s="52"/>
      <c r="N11" s="39"/>
      <c r="O11" s="49"/>
    </row>
    <row r="12" spans="1:15" ht="24" x14ac:dyDescent="0.4">
      <c r="A12" s="42">
        <v>70</v>
      </c>
      <c r="B12" s="43">
        <f>繰下げ試算シート!$E$22</f>
        <v>0</v>
      </c>
      <c r="C12" s="44">
        <f t="shared" si="0"/>
        <v>0</v>
      </c>
      <c r="D12" s="43">
        <f>繰下げ試算シート!$S$11</f>
        <v>0</v>
      </c>
      <c r="E12" s="43">
        <f t="shared" si="1"/>
        <v>0</v>
      </c>
      <c r="F12" s="43">
        <f>繰下げ試算シート!$S$13</f>
        <v>0</v>
      </c>
      <c r="G12" s="43">
        <f t="shared" si="2"/>
        <v>0</v>
      </c>
      <c r="H12" s="43">
        <f>繰下げ試算シート!$S$15</f>
        <v>0</v>
      </c>
      <c r="I12" s="43">
        <f t="shared" ref="I12:I42" si="3">H12+I11</f>
        <v>0</v>
      </c>
      <c r="J12" s="43">
        <f>繰下げ試算シート!$S$17</f>
        <v>0</v>
      </c>
      <c r="K12" s="43">
        <f>J12+K11</f>
        <v>0</v>
      </c>
      <c r="L12" s="43">
        <f>繰下げ試算シート!$S$19</f>
        <v>0</v>
      </c>
      <c r="M12" s="43">
        <f>L12</f>
        <v>0</v>
      </c>
      <c r="N12" s="39"/>
      <c r="O12" s="45"/>
    </row>
    <row r="13" spans="1:15" ht="24" x14ac:dyDescent="0.4">
      <c r="A13" s="46">
        <v>71</v>
      </c>
      <c r="B13" s="50">
        <f>繰下げ試算シート!$E$22</f>
        <v>0</v>
      </c>
      <c r="C13" s="48">
        <f t="shared" si="0"/>
        <v>0</v>
      </c>
      <c r="D13" s="47">
        <f>繰下げ試算シート!$S$11</f>
        <v>0</v>
      </c>
      <c r="E13" s="47">
        <f t="shared" si="1"/>
        <v>0</v>
      </c>
      <c r="F13" s="47">
        <f>繰下げ試算シート!$S$13</f>
        <v>0</v>
      </c>
      <c r="G13" s="47">
        <f t="shared" si="2"/>
        <v>0</v>
      </c>
      <c r="H13" s="47">
        <f>繰下げ試算シート!$S$15</f>
        <v>0</v>
      </c>
      <c r="I13" s="47">
        <f t="shared" si="3"/>
        <v>0</v>
      </c>
      <c r="J13" s="47">
        <f>繰下げ試算シート!$S$17</f>
        <v>0</v>
      </c>
      <c r="K13" s="47">
        <f>J13+K12</f>
        <v>0</v>
      </c>
      <c r="L13" s="53">
        <f>繰下げ試算シート!$S$19</f>
        <v>0</v>
      </c>
      <c r="M13" s="47">
        <f>L13+M12</f>
        <v>0</v>
      </c>
      <c r="N13" s="39"/>
      <c r="O13" s="49"/>
    </row>
    <row r="14" spans="1:15" ht="24" x14ac:dyDescent="0.4">
      <c r="A14" s="46">
        <v>72</v>
      </c>
      <c r="B14" s="50">
        <f>繰下げ試算シート!$E$22</f>
        <v>0</v>
      </c>
      <c r="C14" s="48">
        <f t="shared" si="0"/>
        <v>0</v>
      </c>
      <c r="D14" s="47">
        <f>繰下げ試算シート!$S$11</f>
        <v>0</v>
      </c>
      <c r="E14" s="47">
        <f t="shared" si="1"/>
        <v>0</v>
      </c>
      <c r="F14" s="47">
        <f>繰下げ試算シート!$S$13</f>
        <v>0</v>
      </c>
      <c r="G14" s="47">
        <f t="shared" si="2"/>
        <v>0</v>
      </c>
      <c r="H14" s="47">
        <f>繰下げ試算シート!$S$15</f>
        <v>0</v>
      </c>
      <c r="I14" s="47">
        <f t="shared" si="3"/>
        <v>0</v>
      </c>
      <c r="J14" s="47">
        <f>繰下げ試算シート!$S$17</f>
        <v>0</v>
      </c>
      <c r="K14" s="47">
        <f t="shared" ref="K14:K42" si="4">J14+K13</f>
        <v>0</v>
      </c>
      <c r="L14" s="53">
        <f>繰下げ試算シート!$S$19</f>
        <v>0</v>
      </c>
      <c r="M14" s="47">
        <f t="shared" ref="M14:M42" si="5">L14+M13</f>
        <v>0</v>
      </c>
      <c r="N14" s="39"/>
      <c r="O14" s="49"/>
    </row>
    <row r="15" spans="1:15" ht="24" x14ac:dyDescent="0.4">
      <c r="A15" s="46">
        <v>73</v>
      </c>
      <c r="B15" s="50">
        <f>繰下げ試算シート!$E$22</f>
        <v>0</v>
      </c>
      <c r="C15" s="48">
        <f t="shared" si="0"/>
        <v>0</v>
      </c>
      <c r="D15" s="47">
        <f>繰下げ試算シート!$S$11</f>
        <v>0</v>
      </c>
      <c r="E15" s="47">
        <f t="shared" si="1"/>
        <v>0</v>
      </c>
      <c r="F15" s="47">
        <f>繰下げ試算シート!$S$13</f>
        <v>0</v>
      </c>
      <c r="G15" s="47">
        <f t="shared" si="2"/>
        <v>0</v>
      </c>
      <c r="H15" s="47">
        <f>繰下げ試算シート!$S$15</f>
        <v>0</v>
      </c>
      <c r="I15" s="47">
        <f t="shared" si="3"/>
        <v>0</v>
      </c>
      <c r="J15" s="47">
        <f>繰下げ試算シート!$S$17</f>
        <v>0</v>
      </c>
      <c r="K15" s="47">
        <f t="shared" si="4"/>
        <v>0</v>
      </c>
      <c r="L15" s="53">
        <f>繰下げ試算シート!$S$19</f>
        <v>0</v>
      </c>
      <c r="M15" s="47">
        <f t="shared" si="5"/>
        <v>0</v>
      </c>
      <c r="N15" s="39"/>
      <c r="O15" s="49"/>
    </row>
    <row r="16" spans="1:15" ht="24" x14ac:dyDescent="0.4">
      <c r="A16" s="46">
        <v>74</v>
      </c>
      <c r="B16" s="50">
        <f>繰下げ試算シート!$E$22</f>
        <v>0</v>
      </c>
      <c r="C16" s="48">
        <f t="shared" si="0"/>
        <v>0</v>
      </c>
      <c r="D16" s="47">
        <f>繰下げ試算シート!$S$11</f>
        <v>0</v>
      </c>
      <c r="E16" s="47">
        <f t="shared" si="1"/>
        <v>0</v>
      </c>
      <c r="F16" s="47">
        <f>繰下げ試算シート!$S$13</f>
        <v>0</v>
      </c>
      <c r="G16" s="47">
        <f t="shared" si="2"/>
        <v>0</v>
      </c>
      <c r="H16" s="47">
        <f>繰下げ試算シート!$S$15</f>
        <v>0</v>
      </c>
      <c r="I16" s="47">
        <f t="shared" si="3"/>
        <v>0</v>
      </c>
      <c r="J16" s="47">
        <f>繰下げ試算シート!$S$17</f>
        <v>0</v>
      </c>
      <c r="K16" s="47">
        <f t="shared" si="4"/>
        <v>0</v>
      </c>
      <c r="L16" s="53">
        <f>繰下げ試算シート!$S$19</f>
        <v>0</v>
      </c>
      <c r="M16" s="47">
        <f t="shared" si="5"/>
        <v>0</v>
      </c>
      <c r="N16" s="39"/>
      <c r="O16" s="49"/>
    </row>
    <row r="17" spans="1:15" ht="24" x14ac:dyDescent="0.4">
      <c r="A17" s="42">
        <v>75</v>
      </c>
      <c r="B17" s="43">
        <f>繰下げ試算シート!$E$22</f>
        <v>0</v>
      </c>
      <c r="C17" s="44">
        <f t="shared" si="0"/>
        <v>0</v>
      </c>
      <c r="D17" s="43">
        <f>繰下げ試算シート!$S$11</f>
        <v>0</v>
      </c>
      <c r="E17" s="43">
        <f t="shared" si="1"/>
        <v>0</v>
      </c>
      <c r="F17" s="43">
        <f>繰下げ試算シート!$S$13</f>
        <v>0</v>
      </c>
      <c r="G17" s="43">
        <f t="shared" si="2"/>
        <v>0</v>
      </c>
      <c r="H17" s="43">
        <f>繰下げ試算シート!$S$15</f>
        <v>0</v>
      </c>
      <c r="I17" s="43">
        <f t="shared" si="3"/>
        <v>0</v>
      </c>
      <c r="J17" s="43">
        <f>繰下げ試算シート!$S$17</f>
        <v>0</v>
      </c>
      <c r="K17" s="43">
        <f t="shared" si="4"/>
        <v>0</v>
      </c>
      <c r="L17" s="43">
        <f>繰下げ試算シート!$S$19</f>
        <v>0</v>
      </c>
      <c r="M17" s="43">
        <f t="shared" si="5"/>
        <v>0</v>
      </c>
      <c r="N17" s="43">
        <f>繰下げ試算シート!$S$21</f>
        <v>0</v>
      </c>
      <c r="O17" s="43">
        <f>N17</f>
        <v>0</v>
      </c>
    </row>
    <row r="18" spans="1:15" ht="24" x14ac:dyDescent="0.4">
      <c r="A18" s="46">
        <v>76</v>
      </c>
      <c r="B18" s="50">
        <f>繰下げ試算シート!$E$22</f>
        <v>0</v>
      </c>
      <c r="C18" s="48">
        <f t="shared" si="0"/>
        <v>0</v>
      </c>
      <c r="D18" s="47">
        <f>繰下げ試算シート!$S$11</f>
        <v>0</v>
      </c>
      <c r="E18" s="47">
        <f t="shared" si="1"/>
        <v>0</v>
      </c>
      <c r="F18" s="47">
        <f>繰下げ試算シート!$S$13</f>
        <v>0</v>
      </c>
      <c r="G18" s="47">
        <f t="shared" si="2"/>
        <v>0</v>
      </c>
      <c r="H18" s="47">
        <f>繰下げ試算シート!$S$15</f>
        <v>0</v>
      </c>
      <c r="I18" s="47">
        <f t="shared" si="3"/>
        <v>0</v>
      </c>
      <c r="J18" s="47">
        <f>繰下げ試算シート!$S$17</f>
        <v>0</v>
      </c>
      <c r="K18" s="47">
        <f t="shared" si="4"/>
        <v>0</v>
      </c>
      <c r="L18" s="53">
        <f>繰下げ試算シート!$S$19</f>
        <v>0</v>
      </c>
      <c r="M18" s="47">
        <f t="shared" si="5"/>
        <v>0</v>
      </c>
      <c r="N18" s="47">
        <f>繰下げ試算シート!$S$21</f>
        <v>0</v>
      </c>
      <c r="O18" s="47">
        <f>O17+N18</f>
        <v>0</v>
      </c>
    </row>
    <row r="19" spans="1:15" ht="24" x14ac:dyDescent="0.4">
      <c r="A19" s="46">
        <v>77</v>
      </c>
      <c r="B19" s="50">
        <f>繰下げ試算シート!$E$22</f>
        <v>0</v>
      </c>
      <c r="C19" s="48">
        <f t="shared" si="0"/>
        <v>0</v>
      </c>
      <c r="D19" s="47">
        <f>繰下げ試算シート!$S$11</f>
        <v>0</v>
      </c>
      <c r="E19" s="47">
        <f t="shared" si="1"/>
        <v>0</v>
      </c>
      <c r="F19" s="47">
        <f>繰下げ試算シート!$S$13</f>
        <v>0</v>
      </c>
      <c r="G19" s="47">
        <f t="shared" si="2"/>
        <v>0</v>
      </c>
      <c r="H19" s="47">
        <f>繰下げ試算シート!$S$15</f>
        <v>0</v>
      </c>
      <c r="I19" s="47">
        <f t="shared" si="3"/>
        <v>0</v>
      </c>
      <c r="J19" s="47">
        <f>繰下げ試算シート!$S$17</f>
        <v>0</v>
      </c>
      <c r="K19" s="47">
        <f t="shared" si="4"/>
        <v>0</v>
      </c>
      <c r="L19" s="53">
        <f>繰下げ試算シート!$S$19</f>
        <v>0</v>
      </c>
      <c r="M19" s="47">
        <f t="shared" si="5"/>
        <v>0</v>
      </c>
      <c r="N19" s="47">
        <f>繰下げ試算シート!$S$21</f>
        <v>0</v>
      </c>
      <c r="O19" s="47">
        <f t="shared" ref="O19:O41" si="6">O18+N19</f>
        <v>0</v>
      </c>
    </row>
    <row r="20" spans="1:15" ht="24" x14ac:dyDescent="0.4">
      <c r="A20" s="46">
        <v>78</v>
      </c>
      <c r="B20" s="50">
        <f>繰下げ試算シート!$E$22</f>
        <v>0</v>
      </c>
      <c r="C20" s="48">
        <f t="shared" si="0"/>
        <v>0</v>
      </c>
      <c r="D20" s="47">
        <f>繰下げ試算シート!$S$11</f>
        <v>0</v>
      </c>
      <c r="E20" s="47">
        <f t="shared" si="1"/>
        <v>0</v>
      </c>
      <c r="F20" s="47">
        <f>繰下げ試算シート!$S$13</f>
        <v>0</v>
      </c>
      <c r="G20" s="47">
        <f t="shared" si="2"/>
        <v>0</v>
      </c>
      <c r="H20" s="47">
        <f>繰下げ試算シート!$S$15</f>
        <v>0</v>
      </c>
      <c r="I20" s="47">
        <f t="shared" si="3"/>
        <v>0</v>
      </c>
      <c r="J20" s="47">
        <f>繰下げ試算シート!$S$17</f>
        <v>0</v>
      </c>
      <c r="K20" s="47">
        <f t="shared" si="4"/>
        <v>0</v>
      </c>
      <c r="L20" s="53">
        <f>繰下げ試算シート!$S$19</f>
        <v>0</v>
      </c>
      <c r="M20" s="47">
        <f t="shared" si="5"/>
        <v>0</v>
      </c>
      <c r="N20" s="47">
        <f>繰下げ試算シート!$S$21</f>
        <v>0</v>
      </c>
      <c r="O20" s="47">
        <f t="shared" si="6"/>
        <v>0</v>
      </c>
    </row>
    <row r="21" spans="1:15" ht="24" x14ac:dyDescent="0.4">
      <c r="A21" s="46">
        <v>79</v>
      </c>
      <c r="B21" s="50">
        <f>繰下げ試算シート!$E$22</f>
        <v>0</v>
      </c>
      <c r="C21" s="48">
        <f t="shared" si="0"/>
        <v>0</v>
      </c>
      <c r="D21" s="47">
        <f>繰下げ試算シート!$S$11</f>
        <v>0</v>
      </c>
      <c r="E21" s="47">
        <f t="shared" si="1"/>
        <v>0</v>
      </c>
      <c r="F21" s="47">
        <f>繰下げ試算シート!$S$13</f>
        <v>0</v>
      </c>
      <c r="G21" s="47">
        <f t="shared" si="2"/>
        <v>0</v>
      </c>
      <c r="H21" s="47">
        <f>繰下げ試算シート!$S$15</f>
        <v>0</v>
      </c>
      <c r="I21" s="47">
        <f t="shared" si="3"/>
        <v>0</v>
      </c>
      <c r="J21" s="47">
        <f>繰下げ試算シート!$S$17</f>
        <v>0</v>
      </c>
      <c r="K21" s="47">
        <f t="shared" si="4"/>
        <v>0</v>
      </c>
      <c r="L21" s="53">
        <f>繰下げ試算シート!$S$19</f>
        <v>0</v>
      </c>
      <c r="M21" s="47">
        <f t="shared" si="5"/>
        <v>0</v>
      </c>
      <c r="N21" s="47">
        <f>繰下げ試算シート!$S$21</f>
        <v>0</v>
      </c>
      <c r="O21" s="47">
        <f t="shared" si="6"/>
        <v>0</v>
      </c>
    </row>
    <row r="22" spans="1:15" ht="24" x14ac:dyDescent="0.4">
      <c r="A22" s="42">
        <v>80</v>
      </c>
      <c r="B22" s="43">
        <f>繰下げ試算シート!$E$22</f>
        <v>0</v>
      </c>
      <c r="C22" s="44">
        <f t="shared" si="0"/>
        <v>0</v>
      </c>
      <c r="D22" s="43">
        <f>繰下げ試算シート!$S$11</f>
        <v>0</v>
      </c>
      <c r="E22" s="43">
        <f t="shared" si="1"/>
        <v>0</v>
      </c>
      <c r="F22" s="43">
        <f>繰下げ試算シート!$S$13</f>
        <v>0</v>
      </c>
      <c r="G22" s="43">
        <f t="shared" si="2"/>
        <v>0</v>
      </c>
      <c r="H22" s="43">
        <f>繰下げ試算シート!$S$15</f>
        <v>0</v>
      </c>
      <c r="I22" s="43">
        <f t="shared" si="3"/>
        <v>0</v>
      </c>
      <c r="J22" s="43">
        <f>繰下げ試算シート!$S$17</f>
        <v>0</v>
      </c>
      <c r="K22" s="43">
        <f t="shared" si="4"/>
        <v>0</v>
      </c>
      <c r="L22" s="43">
        <f>繰下げ試算シート!$S$19</f>
        <v>0</v>
      </c>
      <c r="M22" s="43">
        <f t="shared" si="5"/>
        <v>0</v>
      </c>
      <c r="N22" s="43">
        <f>繰下げ試算シート!$S$21</f>
        <v>0</v>
      </c>
      <c r="O22" s="43">
        <f t="shared" si="6"/>
        <v>0</v>
      </c>
    </row>
    <row r="23" spans="1:15" ht="24" x14ac:dyDescent="0.4">
      <c r="A23" s="46">
        <v>81</v>
      </c>
      <c r="B23" s="50">
        <f>繰下げ試算シート!$E$22</f>
        <v>0</v>
      </c>
      <c r="C23" s="48">
        <f t="shared" si="0"/>
        <v>0</v>
      </c>
      <c r="D23" s="47">
        <f>繰下げ試算シート!$S$11</f>
        <v>0</v>
      </c>
      <c r="E23" s="47">
        <f t="shared" si="1"/>
        <v>0</v>
      </c>
      <c r="F23" s="47">
        <f>繰下げ試算シート!$S$13</f>
        <v>0</v>
      </c>
      <c r="G23" s="47">
        <f t="shared" si="2"/>
        <v>0</v>
      </c>
      <c r="H23" s="47">
        <f>繰下げ試算シート!$S$15</f>
        <v>0</v>
      </c>
      <c r="I23" s="47">
        <f t="shared" si="3"/>
        <v>0</v>
      </c>
      <c r="J23" s="47">
        <f>繰下げ試算シート!$S$17</f>
        <v>0</v>
      </c>
      <c r="K23" s="47">
        <f t="shared" si="4"/>
        <v>0</v>
      </c>
      <c r="L23" s="53">
        <f>繰下げ試算シート!$S$19</f>
        <v>0</v>
      </c>
      <c r="M23" s="47">
        <f t="shared" si="5"/>
        <v>0</v>
      </c>
      <c r="N23" s="47">
        <f>繰下げ試算シート!$S$21</f>
        <v>0</v>
      </c>
      <c r="O23" s="47">
        <f t="shared" si="6"/>
        <v>0</v>
      </c>
    </row>
    <row r="24" spans="1:15" ht="24" x14ac:dyDescent="0.4">
      <c r="A24" s="46">
        <v>82</v>
      </c>
      <c r="B24" s="50">
        <f>繰下げ試算シート!$E$22</f>
        <v>0</v>
      </c>
      <c r="C24" s="48">
        <f t="shared" si="0"/>
        <v>0</v>
      </c>
      <c r="D24" s="47">
        <f>繰下げ試算シート!$S$11</f>
        <v>0</v>
      </c>
      <c r="E24" s="47">
        <f t="shared" si="1"/>
        <v>0</v>
      </c>
      <c r="F24" s="47">
        <f>繰下げ試算シート!$S$13</f>
        <v>0</v>
      </c>
      <c r="G24" s="47">
        <f t="shared" si="2"/>
        <v>0</v>
      </c>
      <c r="H24" s="47">
        <f>繰下げ試算シート!$S$15</f>
        <v>0</v>
      </c>
      <c r="I24" s="47">
        <f t="shared" si="3"/>
        <v>0</v>
      </c>
      <c r="J24" s="47">
        <f>繰下げ試算シート!$S$17</f>
        <v>0</v>
      </c>
      <c r="K24" s="47">
        <f t="shared" si="4"/>
        <v>0</v>
      </c>
      <c r="L24" s="53">
        <f>繰下げ試算シート!$S$19</f>
        <v>0</v>
      </c>
      <c r="M24" s="47">
        <f t="shared" si="5"/>
        <v>0</v>
      </c>
      <c r="N24" s="47">
        <f>繰下げ試算シート!$S$21</f>
        <v>0</v>
      </c>
      <c r="O24" s="47">
        <f t="shared" si="6"/>
        <v>0</v>
      </c>
    </row>
    <row r="25" spans="1:15" ht="24" x14ac:dyDescent="0.4">
      <c r="A25" s="46">
        <v>83</v>
      </c>
      <c r="B25" s="50">
        <f>繰下げ試算シート!$E$22</f>
        <v>0</v>
      </c>
      <c r="C25" s="48">
        <f t="shared" si="0"/>
        <v>0</v>
      </c>
      <c r="D25" s="47">
        <f>繰下げ試算シート!$S$11</f>
        <v>0</v>
      </c>
      <c r="E25" s="47">
        <f t="shared" si="1"/>
        <v>0</v>
      </c>
      <c r="F25" s="47">
        <f>繰下げ試算シート!$S$13</f>
        <v>0</v>
      </c>
      <c r="G25" s="47">
        <f t="shared" si="2"/>
        <v>0</v>
      </c>
      <c r="H25" s="47">
        <f>繰下げ試算シート!$S$15</f>
        <v>0</v>
      </c>
      <c r="I25" s="47">
        <f t="shared" si="3"/>
        <v>0</v>
      </c>
      <c r="J25" s="47">
        <f>繰下げ試算シート!$S$17</f>
        <v>0</v>
      </c>
      <c r="K25" s="47">
        <f t="shared" si="4"/>
        <v>0</v>
      </c>
      <c r="L25" s="53">
        <f>繰下げ試算シート!$S$19</f>
        <v>0</v>
      </c>
      <c r="M25" s="47">
        <f t="shared" si="5"/>
        <v>0</v>
      </c>
      <c r="N25" s="47">
        <f>繰下げ試算シート!$S$21</f>
        <v>0</v>
      </c>
      <c r="O25" s="47">
        <f t="shared" si="6"/>
        <v>0</v>
      </c>
    </row>
    <row r="26" spans="1:15" ht="24" x14ac:dyDescent="0.4">
      <c r="A26" s="46">
        <v>84</v>
      </c>
      <c r="B26" s="50">
        <f>繰下げ試算シート!$E$22</f>
        <v>0</v>
      </c>
      <c r="C26" s="48">
        <f t="shared" si="0"/>
        <v>0</v>
      </c>
      <c r="D26" s="47">
        <f>繰下げ試算シート!$S$11</f>
        <v>0</v>
      </c>
      <c r="E26" s="47">
        <f t="shared" si="1"/>
        <v>0</v>
      </c>
      <c r="F26" s="47">
        <f>繰下げ試算シート!$S$13</f>
        <v>0</v>
      </c>
      <c r="G26" s="47">
        <f t="shared" si="2"/>
        <v>0</v>
      </c>
      <c r="H26" s="47">
        <f>繰下げ試算シート!$S$15</f>
        <v>0</v>
      </c>
      <c r="I26" s="47">
        <f t="shared" si="3"/>
        <v>0</v>
      </c>
      <c r="J26" s="47">
        <f>繰下げ試算シート!$S$17</f>
        <v>0</v>
      </c>
      <c r="K26" s="47">
        <f t="shared" si="4"/>
        <v>0</v>
      </c>
      <c r="L26" s="53">
        <f>繰下げ試算シート!$S$19</f>
        <v>0</v>
      </c>
      <c r="M26" s="47">
        <f t="shared" si="5"/>
        <v>0</v>
      </c>
      <c r="N26" s="47">
        <f>繰下げ試算シート!$S$21</f>
        <v>0</v>
      </c>
      <c r="O26" s="47">
        <f t="shared" si="6"/>
        <v>0</v>
      </c>
    </row>
    <row r="27" spans="1:15" ht="24" x14ac:dyDescent="0.4">
      <c r="A27" s="42">
        <v>85</v>
      </c>
      <c r="B27" s="43">
        <f>繰下げ試算シート!$E$22</f>
        <v>0</v>
      </c>
      <c r="C27" s="44">
        <f t="shared" si="0"/>
        <v>0</v>
      </c>
      <c r="D27" s="43">
        <f>繰下げ試算シート!$S$11</f>
        <v>0</v>
      </c>
      <c r="E27" s="43">
        <f t="shared" si="1"/>
        <v>0</v>
      </c>
      <c r="F27" s="43">
        <f>繰下げ試算シート!$S$13</f>
        <v>0</v>
      </c>
      <c r="G27" s="43">
        <f t="shared" si="2"/>
        <v>0</v>
      </c>
      <c r="H27" s="43">
        <f>繰下げ試算シート!$S$15</f>
        <v>0</v>
      </c>
      <c r="I27" s="43">
        <f t="shared" si="3"/>
        <v>0</v>
      </c>
      <c r="J27" s="43">
        <f>繰下げ試算シート!$S$17</f>
        <v>0</v>
      </c>
      <c r="K27" s="43">
        <f t="shared" si="4"/>
        <v>0</v>
      </c>
      <c r="L27" s="43">
        <f>繰下げ試算シート!$S$19</f>
        <v>0</v>
      </c>
      <c r="M27" s="43">
        <f t="shared" si="5"/>
        <v>0</v>
      </c>
      <c r="N27" s="43">
        <f>繰下げ試算シート!$S$21</f>
        <v>0</v>
      </c>
      <c r="O27" s="43">
        <f t="shared" si="6"/>
        <v>0</v>
      </c>
    </row>
    <row r="28" spans="1:15" ht="24" x14ac:dyDescent="0.4">
      <c r="A28" s="46">
        <v>86</v>
      </c>
      <c r="B28" s="50">
        <f>繰下げ試算シート!$E$22</f>
        <v>0</v>
      </c>
      <c r="C28" s="48">
        <f t="shared" si="0"/>
        <v>0</v>
      </c>
      <c r="D28" s="47">
        <f>繰下げ試算シート!$S$11</f>
        <v>0</v>
      </c>
      <c r="E28" s="47">
        <f t="shared" si="1"/>
        <v>0</v>
      </c>
      <c r="F28" s="47">
        <f>繰下げ試算シート!$S$13</f>
        <v>0</v>
      </c>
      <c r="G28" s="47">
        <f t="shared" si="2"/>
        <v>0</v>
      </c>
      <c r="H28" s="47">
        <f>繰下げ試算シート!$S$15</f>
        <v>0</v>
      </c>
      <c r="I28" s="47">
        <f t="shared" si="3"/>
        <v>0</v>
      </c>
      <c r="J28" s="47">
        <f>繰下げ試算シート!$S$17</f>
        <v>0</v>
      </c>
      <c r="K28" s="47">
        <f t="shared" si="4"/>
        <v>0</v>
      </c>
      <c r="L28" s="53">
        <f>繰下げ試算シート!$S$19</f>
        <v>0</v>
      </c>
      <c r="M28" s="47">
        <f t="shared" si="5"/>
        <v>0</v>
      </c>
      <c r="N28" s="47">
        <f>繰下げ試算シート!$S$21</f>
        <v>0</v>
      </c>
      <c r="O28" s="47">
        <f t="shared" si="6"/>
        <v>0</v>
      </c>
    </row>
    <row r="29" spans="1:15" ht="24" x14ac:dyDescent="0.4">
      <c r="A29" s="46">
        <v>87</v>
      </c>
      <c r="B29" s="50">
        <f>繰下げ試算シート!$E$22</f>
        <v>0</v>
      </c>
      <c r="C29" s="48">
        <f t="shared" si="0"/>
        <v>0</v>
      </c>
      <c r="D29" s="47">
        <f>繰下げ試算シート!$S$11</f>
        <v>0</v>
      </c>
      <c r="E29" s="47">
        <f t="shared" si="1"/>
        <v>0</v>
      </c>
      <c r="F29" s="47">
        <f>繰下げ試算シート!$S$13</f>
        <v>0</v>
      </c>
      <c r="G29" s="47">
        <f t="shared" si="2"/>
        <v>0</v>
      </c>
      <c r="H29" s="47">
        <f>繰下げ試算シート!$S$15</f>
        <v>0</v>
      </c>
      <c r="I29" s="47">
        <f t="shared" si="3"/>
        <v>0</v>
      </c>
      <c r="J29" s="47">
        <f>繰下げ試算シート!$S$17</f>
        <v>0</v>
      </c>
      <c r="K29" s="47">
        <f t="shared" si="4"/>
        <v>0</v>
      </c>
      <c r="L29" s="53">
        <f>繰下げ試算シート!$S$19</f>
        <v>0</v>
      </c>
      <c r="M29" s="47">
        <f t="shared" si="5"/>
        <v>0</v>
      </c>
      <c r="N29" s="47">
        <f>繰下げ試算シート!$S$21</f>
        <v>0</v>
      </c>
      <c r="O29" s="47">
        <f t="shared" si="6"/>
        <v>0</v>
      </c>
    </row>
    <row r="30" spans="1:15" ht="24" x14ac:dyDescent="0.4">
      <c r="A30" s="46">
        <v>88</v>
      </c>
      <c r="B30" s="50">
        <f>繰下げ試算シート!$E$22</f>
        <v>0</v>
      </c>
      <c r="C30" s="48">
        <f t="shared" si="0"/>
        <v>0</v>
      </c>
      <c r="D30" s="47">
        <f>繰下げ試算シート!$S$11</f>
        <v>0</v>
      </c>
      <c r="E30" s="47">
        <f t="shared" si="1"/>
        <v>0</v>
      </c>
      <c r="F30" s="47">
        <f>繰下げ試算シート!$S$13</f>
        <v>0</v>
      </c>
      <c r="G30" s="47">
        <f t="shared" si="2"/>
        <v>0</v>
      </c>
      <c r="H30" s="47">
        <f>繰下げ試算シート!$S$15</f>
        <v>0</v>
      </c>
      <c r="I30" s="47">
        <f t="shared" si="3"/>
        <v>0</v>
      </c>
      <c r="J30" s="47">
        <f>繰下げ試算シート!$S$17</f>
        <v>0</v>
      </c>
      <c r="K30" s="47">
        <f t="shared" si="4"/>
        <v>0</v>
      </c>
      <c r="L30" s="53">
        <f>繰下げ試算シート!$S$19</f>
        <v>0</v>
      </c>
      <c r="M30" s="47">
        <f t="shared" si="5"/>
        <v>0</v>
      </c>
      <c r="N30" s="47">
        <f>繰下げ試算シート!$S$21</f>
        <v>0</v>
      </c>
      <c r="O30" s="47">
        <f t="shared" si="6"/>
        <v>0</v>
      </c>
    </row>
    <row r="31" spans="1:15" ht="24" x14ac:dyDescent="0.4">
      <c r="A31" s="46">
        <v>89</v>
      </c>
      <c r="B31" s="50">
        <f>繰下げ試算シート!$E$22</f>
        <v>0</v>
      </c>
      <c r="C31" s="48">
        <f t="shared" si="0"/>
        <v>0</v>
      </c>
      <c r="D31" s="47">
        <f>繰下げ試算シート!$S$11</f>
        <v>0</v>
      </c>
      <c r="E31" s="47">
        <f t="shared" si="1"/>
        <v>0</v>
      </c>
      <c r="F31" s="47">
        <f>繰下げ試算シート!$S$13</f>
        <v>0</v>
      </c>
      <c r="G31" s="47">
        <f t="shared" si="2"/>
        <v>0</v>
      </c>
      <c r="H31" s="47">
        <f>繰下げ試算シート!$S$15</f>
        <v>0</v>
      </c>
      <c r="I31" s="47">
        <f t="shared" si="3"/>
        <v>0</v>
      </c>
      <c r="J31" s="47">
        <f>繰下げ試算シート!$S$17</f>
        <v>0</v>
      </c>
      <c r="K31" s="47">
        <f t="shared" si="4"/>
        <v>0</v>
      </c>
      <c r="L31" s="53">
        <f>繰下げ試算シート!$S$19</f>
        <v>0</v>
      </c>
      <c r="M31" s="47">
        <f t="shared" si="5"/>
        <v>0</v>
      </c>
      <c r="N31" s="47">
        <f>繰下げ試算シート!$S$21</f>
        <v>0</v>
      </c>
      <c r="O31" s="47">
        <f t="shared" si="6"/>
        <v>0</v>
      </c>
    </row>
    <row r="32" spans="1:15" ht="24" x14ac:dyDescent="0.4">
      <c r="A32" s="42">
        <v>90</v>
      </c>
      <c r="B32" s="43">
        <f>繰下げ試算シート!$E$22</f>
        <v>0</v>
      </c>
      <c r="C32" s="44">
        <f t="shared" si="0"/>
        <v>0</v>
      </c>
      <c r="D32" s="43">
        <f>繰下げ試算シート!$S$11</f>
        <v>0</v>
      </c>
      <c r="E32" s="43">
        <f t="shared" si="1"/>
        <v>0</v>
      </c>
      <c r="F32" s="43">
        <f>繰下げ試算シート!$S$13</f>
        <v>0</v>
      </c>
      <c r="G32" s="43">
        <f t="shared" si="2"/>
        <v>0</v>
      </c>
      <c r="H32" s="43">
        <f>繰下げ試算シート!$S$15</f>
        <v>0</v>
      </c>
      <c r="I32" s="43">
        <f t="shared" si="3"/>
        <v>0</v>
      </c>
      <c r="J32" s="43">
        <f>繰下げ試算シート!$S$17</f>
        <v>0</v>
      </c>
      <c r="K32" s="43">
        <f t="shared" si="4"/>
        <v>0</v>
      </c>
      <c r="L32" s="43">
        <f>繰下げ試算シート!$S$19</f>
        <v>0</v>
      </c>
      <c r="M32" s="43">
        <f t="shared" si="5"/>
        <v>0</v>
      </c>
      <c r="N32" s="43">
        <f>繰下げ試算シート!$S$21</f>
        <v>0</v>
      </c>
      <c r="O32" s="43">
        <f t="shared" si="6"/>
        <v>0</v>
      </c>
    </row>
    <row r="33" spans="1:15" ht="24" x14ac:dyDescent="0.4">
      <c r="A33" s="46">
        <v>91</v>
      </c>
      <c r="B33" s="50">
        <f>繰下げ試算シート!$E$22</f>
        <v>0</v>
      </c>
      <c r="C33" s="48">
        <f t="shared" si="0"/>
        <v>0</v>
      </c>
      <c r="D33" s="47">
        <f>繰下げ試算シート!$S$11</f>
        <v>0</v>
      </c>
      <c r="E33" s="47">
        <f t="shared" si="1"/>
        <v>0</v>
      </c>
      <c r="F33" s="47">
        <f>繰下げ試算シート!$S$13</f>
        <v>0</v>
      </c>
      <c r="G33" s="47">
        <f t="shared" si="2"/>
        <v>0</v>
      </c>
      <c r="H33" s="47">
        <f>繰下げ試算シート!$S$15</f>
        <v>0</v>
      </c>
      <c r="I33" s="47">
        <f t="shared" si="3"/>
        <v>0</v>
      </c>
      <c r="J33" s="47">
        <f>繰下げ試算シート!$S$17</f>
        <v>0</v>
      </c>
      <c r="K33" s="47">
        <f t="shared" si="4"/>
        <v>0</v>
      </c>
      <c r="L33" s="53">
        <f>繰下げ試算シート!$S$19</f>
        <v>0</v>
      </c>
      <c r="M33" s="47">
        <f t="shared" si="5"/>
        <v>0</v>
      </c>
      <c r="N33" s="47">
        <f>繰下げ試算シート!$S$21</f>
        <v>0</v>
      </c>
      <c r="O33" s="47">
        <f t="shared" si="6"/>
        <v>0</v>
      </c>
    </row>
    <row r="34" spans="1:15" ht="24" x14ac:dyDescent="0.4">
      <c r="A34" s="46">
        <v>92</v>
      </c>
      <c r="B34" s="50">
        <f>繰下げ試算シート!$E$22</f>
        <v>0</v>
      </c>
      <c r="C34" s="48">
        <f t="shared" si="0"/>
        <v>0</v>
      </c>
      <c r="D34" s="47">
        <f>繰下げ試算シート!$S$11</f>
        <v>0</v>
      </c>
      <c r="E34" s="47">
        <f t="shared" si="1"/>
        <v>0</v>
      </c>
      <c r="F34" s="47">
        <f>繰下げ試算シート!$S$13</f>
        <v>0</v>
      </c>
      <c r="G34" s="47">
        <f t="shared" si="2"/>
        <v>0</v>
      </c>
      <c r="H34" s="47">
        <f>繰下げ試算シート!$S$15</f>
        <v>0</v>
      </c>
      <c r="I34" s="47">
        <f t="shared" si="3"/>
        <v>0</v>
      </c>
      <c r="J34" s="47">
        <f>繰下げ試算シート!$S$17</f>
        <v>0</v>
      </c>
      <c r="K34" s="47">
        <f t="shared" si="4"/>
        <v>0</v>
      </c>
      <c r="L34" s="53">
        <f>繰下げ試算シート!$S$19</f>
        <v>0</v>
      </c>
      <c r="M34" s="47">
        <f t="shared" si="5"/>
        <v>0</v>
      </c>
      <c r="N34" s="47">
        <f>繰下げ試算シート!$S$21</f>
        <v>0</v>
      </c>
      <c r="O34" s="47">
        <f t="shared" si="6"/>
        <v>0</v>
      </c>
    </row>
    <row r="35" spans="1:15" ht="24" x14ac:dyDescent="0.4">
      <c r="A35" s="46">
        <v>93</v>
      </c>
      <c r="B35" s="50">
        <f>繰下げ試算シート!$E$22</f>
        <v>0</v>
      </c>
      <c r="C35" s="48">
        <f t="shared" si="0"/>
        <v>0</v>
      </c>
      <c r="D35" s="47">
        <f>繰下げ試算シート!$S$11</f>
        <v>0</v>
      </c>
      <c r="E35" s="47">
        <f t="shared" si="1"/>
        <v>0</v>
      </c>
      <c r="F35" s="47">
        <f>繰下げ試算シート!$S$13</f>
        <v>0</v>
      </c>
      <c r="G35" s="47">
        <f t="shared" si="2"/>
        <v>0</v>
      </c>
      <c r="H35" s="47">
        <f>繰下げ試算シート!$S$15</f>
        <v>0</v>
      </c>
      <c r="I35" s="47">
        <f t="shared" si="3"/>
        <v>0</v>
      </c>
      <c r="J35" s="47">
        <f>繰下げ試算シート!$S$17</f>
        <v>0</v>
      </c>
      <c r="K35" s="47">
        <f t="shared" si="4"/>
        <v>0</v>
      </c>
      <c r="L35" s="53">
        <f>繰下げ試算シート!$S$19</f>
        <v>0</v>
      </c>
      <c r="M35" s="47">
        <f t="shared" si="5"/>
        <v>0</v>
      </c>
      <c r="N35" s="47">
        <f>繰下げ試算シート!$S$21</f>
        <v>0</v>
      </c>
      <c r="O35" s="47">
        <f t="shared" si="6"/>
        <v>0</v>
      </c>
    </row>
    <row r="36" spans="1:15" ht="24" x14ac:dyDescent="0.4">
      <c r="A36" s="46">
        <v>94</v>
      </c>
      <c r="B36" s="50">
        <f>繰下げ試算シート!$E$22</f>
        <v>0</v>
      </c>
      <c r="C36" s="48">
        <f t="shared" si="0"/>
        <v>0</v>
      </c>
      <c r="D36" s="47">
        <f>繰下げ試算シート!$S$11</f>
        <v>0</v>
      </c>
      <c r="E36" s="47">
        <f t="shared" si="1"/>
        <v>0</v>
      </c>
      <c r="F36" s="47">
        <f>繰下げ試算シート!$S$13</f>
        <v>0</v>
      </c>
      <c r="G36" s="47">
        <f t="shared" si="2"/>
        <v>0</v>
      </c>
      <c r="H36" s="47">
        <f>繰下げ試算シート!$S$15</f>
        <v>0</v>
      </c>
      <c r="I36" s="47">
        <f t="shared" si="3"/>
        <v>0</v>
      </c>
      <c r="J36" s="47">
        <f>繰下げ試算シート!$S$17</f>
        <v>0</v>
      </c>
      <c r="K36" s="47">
        <f t="shared" si="4"/>
        <v>0</v>
      </c>
      <c r="L36" s="53">
        <f>繰下げ試算シート!$S$19</f>
        <v>0</v>
      </c>
      <c r="M36" s="47">
        <f t="shared" si="5"/>
        <v>0</v>
      </c>
      <c r="N36" s="47">
        <f>繰下げ試算シート!$S$21</f>
        <v>0</v>
      </c>
      <c r="O36" s="47">
        <f t="shared" si="6"/>
        <v>0</v>
      </c>
    </row>
    <row r="37" spans="1:15" ht="24" x14ac:dyDescent="0.4">
      <c r="A37" s="42">
        <v>95</v>
      </c>
      <c r="B37" s="43">
        <f>繰下げ試算シート!$E$22</f>
        <v>0</v>
      </c>
      <c r="C37" s="44">
        <f t="shared" si="0"/>
        <v>0</v>
      </c>
      <c r="D37" s="43">
        <f>繰下げ試算シート!$S$11</f>
        <v>0</v>
      </c>
      <c r="E37" s="43">
        <f t="shared" si="1"/>
        <v>0</v>
      </c>
      <c r="F37" s="43">
        <f>繰下げ試算シート!$S$13</f>
        <v>0</v>
      </c>
      <c r="G37" s="43">
        <f t="shared" si="2"/>
        <v>0</v>
      </c>
      <c r="H37" s="43">
        <f>繰下げ試算シート!$S$15</f>
        <v>0</v>
      </c>
      <c r="I37" s="43">
        <f t="shared" si="3"/>
        <v>0</v>
      </c>
      <c r="J37" s="43">
        <f>繰下げ試算シート!$S$17</f>
        <v>0</v>
      </c>
      <c r="K37" s="43">
        <f t="shared" si="4"/>
        <v>0</v>
      </c>
      <c r="L37" s="43">
        <f>繰下げ試算シート!$S$19</f>
        <v>0</v>
      </c>
      <c r="M37" s="43">
        <f t="shared" si="5"/>
        <v>0</v>
      </c>
      <c r="N37" s="43">
        <f>繰下げ試算シート!$S$21</f>
        <v>0</v>
      </c>
      <c r="O37" s="43">
        <f t="shared" si="6"/>
        <v>0</v>
      </c>
    </row>
    <row r="38" spans="1:15" ht="24" x14ac:dyDescent="0.4">
      <c r="A38" s="46">
        <v>96</v>
      </c>
      <c r="B38" s="50">
        <f>繰下げ試算シート!$E$22</f>
        <v>0</v>
      </c>
      <c r="C38" s="48">
        <f t="shared" si="0"/>
        <v>0</v>
      </c>
      <c r="D38" s="47">
        <f>繰下げ試算シート!$S$11</f>
        <v>0</v>
      </c>
      <c r="E38" s="47">
        <f t="shared" si="1"/>
        <v>0</v>
      </c>
      <c r="F38" s="47">
        <f>繰下げ試算シート!$S$13</f>
        <v>0</v>
      </c>
      <c r="G38" s="47">
        <f t="shared" si="2"/>
        <v>0</v>
      </c>
      <c r="H38" s="47">
        <f>繰下げ試算シート!$S$15</f>
        <v>0</v>
      </c>
      <c r="I38" s="47">
        <f t="shared" si="3"/>
        <v>0</v>
      </c>
      <c r="J38" s="47">
        <f>繰下げ試算シート!$S$17</f>
        <v>0</v>
      </c>
      <c r="K38" s="47">
        <f t="shared" si="4"/>
        <v>0</v>
      </c>
      <c r="L38" s="53">
        <f>繰下げ試算シート!$S$19</f>
        <v>0</v>
      </c>
      <c r="M38" s="47">
        <f t="shared" si="5"/>
        <v>0</v>
      </c>
      <c r="N38" s="47">
        <f>繰下げ試算シート!$S$21</f>
        <v>0</v>
      </c>
      <c r="O38" s="47">
        <f t="shared" si="6"/>
        <v>0</v>
      </c>
    </row>
    <row r="39" spans="1:15" ht="24" x14ac:dyDescent="0.4">
      <c r="A39" s="46">
        <v>97</v>
      </c>
      <c r="B39" s="50">
        <f>繰下げ試算シート!$E$22</f>
        <v>0</v>
      </c>
      <c r="C39" s="48">
        <f t="shared" si="0"/>
        <v>0</v>
      </c>
      <c r="D39" s="47">
        <f>繰下げ試算シート!$S$11</f>
        <v>0</v>
      </c>
      <c r="E39" s="47">
        <f t="shared" si="1"/>
        <v>0</v>
      </c>
      <c r="F39" s="47">
        <f>繰下げ試算シート!$S$13</f>
        <v>0</v>
      </c>
      <c r="G39" s="47">
        <f t="shared" si="2"/>
        <v>0</v>
      </c>
      <c r="H39" s="47">
        <f>繰下げ試算シート!$S$15</f>
        <v>0</v>
      </c>
      <c r="I39" s="47">
        <f t="shared" si="3"/>
        <v>0</v>
      </c>
      <c r="J39" s="47">
        <f>繰下げ試算シート!$S$17</f>
        <v>0</v>
      </c>
      <c r="K39" s="47">
        <f t="shared" si="4"/>
        <v>0</v>
      </c>
      <c r="L39" s="53">
        <f>繰下げ試算シート!$S$19</f>
        <v>0</v>
      </c>
      <c r="M39" s="47">
        <f t="shared" si="5"/>
        <v>0</v>
      </c>
      <c r="N39" s="47">
        <f>繰下げ試算シート!$S$21</f>
        <v>0</v>
      </c>
      <c r="O39" s="47">
        <f t="shared" si="6"/>
        <v>0</v>
      </c>
    </row>
    <row r="40" spans="1:15" ht="24" x14ac:dyDescent="0.4">
      <c r="A40" s="46">
        <v>98</v>
      </c>
      <c r="B40" s="50">
        <f>繰下げ試算シート!$E$22</f>
        <v>0</v>
      </c>
      <c r="C40" s="48">
        <f t="shared" si="0"/>
        <v>0</v>
      </c>
      <c r="D40" s="47">
        <f>繰下げ試算シート!$S$11</f>
        <v>0</v>
      </c>
      <c r="E40" s="47">
        <f t="shared" si="1"/>
        <v>0</v>
      </c>
      <c r="F40" s="47">
        <f>繰下げ試算シート!$S$13</f>
        <v>0</v>
      </c>
      <c r="G40" s="47">
        <f t="shared" si="2"/>
        <v>0</v>
      </c>
      <c r="H40" s="47">
        <f>繰下げ試算シート!$S$15</f>
        <v>0</v>
      </c>
      <c r="I40" s="47">
        <f t="shared" si="3"/>
        <v>0</v>
      </c>
      <c r="J40" s="47">
        <f>繰下げ試算シート!$S$17</f>
        <v>0</v>
      </c>
      <c r="K40" s="47">
        <f t="shared" si="4"/>
        <v>0</v>
      </c>
      <c r="L40" s="53">
        <f>繰下げ試算シート!$S$19</f>
        <v>0</v>
      </c>
      <c r="M40" s="47">
        <f t="shared" si="5"/>
        <v>0</v>
      </c>
      <c r="N40" s="47">
        <f>繰下げ試算シート!$S$21</f>
        <v>0</v>
      </c>
      <c r="O40" s="47">
        <f t="shared" si="6"/>
        <v>0</v>
      </c>
    </row>
    <row r="41" spans="1:15" ht="24" x14ac:dyDescent="0.4">
      <c r="A41" s="46">
        <v>99</v>
      </c>
      <c r="B41" s="50">
        <f>繰下げ試算シート!$E$22</f>
        <v>0</v>
      </c>
      <c r="C41" s="48">
        <f t="shared" si="0"/>
        <v>0</v>
      </c>
      <c r="D41" s="47">
        <f>繰下げ試算シート!$S$11</f>
        <v>0</v>
      </c>
      <c r="E41" s="47">
        <f t="shared" si="1"/>
        <v>0</v>
      </c>
      <c r="F41" s="47">
        <f>繰下げ試算シート!$S$13</f>
        <v>0</v>
      </c>
      <c r="G41" s="47">
        <f t="shared" si="2"/>
        <v>0</v>
      </c>
      <c r="H41" s="47">
        <f>繰下げ試算シート!$S$15</f>
        <v>0</v>
      </c>
      <c r="I41" s="47">
        <f t="shared" si="3"/>
        <v>0</v>
      </c>
      <c r="J41" s="47">
        <f>繰下げ試算シート!$S$17</f>
        <v>0</v>
      </c>
      <c r="K41" s="47">
        <f t="shared" si="4"/>
        <v>0</v>
      </c>
      <c r="L41" s="53">
        <f>繰下げ試算シート!$S$19</f>
        <v>0</v>
      </c>
      <c r="M41" s="47">
        <f t="shared" si="5"/>
        <v>0</v>
      </c>
      <c r="N41" s="47">
        <f>繰下げ試算シート!$S$21</f>
        <v>0</v>
      </c>
      <c r="O41" s="47">
        <f t="shared" si="6"/>
        <v>0</v>
      </c>
    </row>
    <row r="42" spans="1:15" ht="24" x14ac:dyDescent="0.4">
      <c r="A42" s="42">
        <v>100</v>
      </c>
      <c r="B42" s="43">
        <f>繰下げ試算シート!$E$22</f>
        <v>0</v>
      </c>
      <c r="C42" s="44">
        <f t="shared" si="0"/>
        <v>0</v>
      </c>
      <c r="D42" s="43">
        <f>繰下げ試算シート!$S$11</f>
        <v>0</v>
      </c>
      <c r="E42" s="43">
        <f>E41+D42</f>
        <v>0</v>
      </c>
      <c r="F42" s="43">
        <f>繰下げ試算シート!$S$13</f>
        <v>0</v>
      </c>
      <c r="G42" s="43">
        <f t="shared" si="2"/>
        <v>0</v>
      </c>
      <c r="H42" s="43">
        <f>繰下げ試算シート!$S$15</f>
        <v>0</v>
      </c>
      <c r="I42" s="43">
        <f t="shared" si="3"/>
        <v>0</v>
      </c>
      <c r="J42" s="43">
        <f>繰下げ試算シート!$S$17</f>
        <v>0</v>
      </c>
      <c r="K42" s="43">
        <f t="shared" si="4"/>
        <v>0</v>
      </c>
      <c r="L42" s="43">
        <f>繰下げ試算シート!$S$19</f>
        <v>0</v>
      </c>
      <c r="M42" s="43">
        <f t="shared" si="5"/>
        <v>0</v>
      </c>
      <c r="N42" s="43">
        <f>繰下げ試算シート!$S$21</f>
        <v>0</v>
      </c>
      <c r="O42" s="43">
        <f>O41+N42</f>
        <v>0</v>
      </c>
    </row>
  </sheetData>
  <sheetProtection algorithmName="SHA-512" hashValue="NwSFTzs2CQ5CcAVDOsNq8upOp+edjdA8H4xuctdpRKcMobXgURTROoJyqmW1ER/Uxoo1RvZP1QL6x+xN0daadQ==" saltValue="Z3t8H1l7rR5+Sjpxavr+Zw==" spinCount="100000" sheet="1" objects="1" scenarios="1" selectLockedCells="1" selectUnlockedCells="1"/>
  <mergeCells count="2">
    <mergeCell ref="C3:M3"/>
    <mergeCell ref="A2:O2"/>
  </mergeCells>
  <phoneticPr fontId="2"/>
  <pageMargins left="0.7" right="0.7" top="0.75" bottom="0.75" header="0.3" footer="0.3"/>
  <pageSetup paperSize="9" scale="73"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8FC05-2AB4-401E-8764-0721F09E4909}">
  <sheetPr>
    <pageSetUpPr fitToPage="1"/>
  </sheetPr>
  <dimension ref="A2"/>
  <sheetViews>
    <sheetView workbookViewId="0">
      <selection activeCell="P8" sqref="P8"/>
    </sheetView>
  </sheetViews>
  <sheetFormatPr defaultRowHeight="18.75" x14ac:dyDescent="0.4"/>
  <sheetData>
    <row r="2" spans="1:1" ht="24" x14ac:dyDescent="0.4">
      <c r="A2" s="54" t="s">
        <v>37</v>
      </c>
    </row>
  </sheetData>
  <sheetProtection algorithmName="SHA-512" hashValue="yxpMAW6NP/nd8iTe218ThxztNl6v4Nm4tD6+ce6UZYU/nBaLrKFeU1haNy37kBTgfWTcKfqKnd6oIn9ptAvY+g==" saltValue="6SWMWYe87xHzKyh+BE/PcA==" spinCount="100000" sheet="1" objects="1" scenarios="1" selectLockedCells="1" selectUnlockedCells="1"/>
  <phoneticPr fontId="2"/>
  <pageMargins left="0.7" right="0.7" top="0.75" bottom="0.75" header="0.3" footer="0.3"/>
  <pageSetup paperSize="9" scale="86"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繰下げ試算シート</vt:lpstr>
      <vt:lpstr>受給開始年齢別の年金受給累計額（参考）</vt:lpstr>
      <vt:lpstr>ねんきん定期便見本</vt:lpstr>
      <vt:lpstr>繰下げ試算シート!Print_Area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福利課007</dc:creator>
  <cp:lastModifiedBy>福利課008</cp:lastModifiedBy>
  <cp:lastPrinted>2026-01-14T06:58:44Z</cp:lastPrinted>
  <dcterms:created xsi:type="dcterms:W3CDTF">2024-03-15T07:09:25Z</dcterms:created>
  <dcterms:modified xsi:type="dcterms:W3CDTF">2026-01-15T01:00:53Z</dcterms:modified>
</cp:coreProperties>
</file>