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5.年金班\6_広報全般\2_ホームページ（おかやま福利厚生ネット）\"/>
    </mc:Choice>
  </mc:AlternateContent>
  <bookViews>
    <workbookView xWindow="0" yWindow="0" windowWidth="21600" windowHeight="8385"/>
  </bookViews>
  <sheets>
    <sheet name="繰上げ試算シート" sheetId="1" r:id="rId1"/>
    <sheet name="受給開始年齢別の累計額（参考）" sheetId="4" r:id="rId2"/>
    <sheet name="ねんきん定期便見本" sheetId="2" r:id="rId3"/>
  </sheets>
  <definedNames>
    <definedName name="_xlnm.Print_Area" localSheetId="0">繰上げ試算シート!$B$2:$U$34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22" i="1" l="1"/>
  <c r="P20" i="1" l="1"/>
  <c r="P18" i="1"/>
  <c r="P14" i="1"/>
  <c r="P16" i="1"/>
  <c r="P12" i="1"/>
  <c r="J12" i="1" l="1"/>
  <c r="M12" i="1"/>
  <c r="J14" i="1"/>
  <c r="M14" i="1"/>
  <c r="J16" i="1"/>
  <c r="M16" i="1"/>
  <c r="J18" i="1"/>
  <c r="M18" i="1"/>
  <c r="J20" i="1"/>
  <c r="M20" i="1"/>
  <c r="J22" i="1"/>
  <c r="M22" i="1"/>
  <c r="E23" i="1"/>
  <c r="S12" i="1" l="1"/>
  <c r="S14" i="1"/>
  <c r="S18" i="1"/>
  <c r="S22" i="1"/>
  <c r="S20" i="1"/>
  <c r="S16" i="1"/>
  <c r="F45" i="4" l="1"/>
  <c r="F39" i="4"/>
  <c r="F33" i="4"/>
  <c r="F27" i="4"/>
  <c r="F21" i="4"/>
  <c r="F15" i="4"/>
  <c r="F9" i="4"/>
  <c r="G9" i="4" s="1"/>
  <c r="F41" i="4"/>
  <c r="F17" i="4"/>
  <c r="F34" i="4"/>
  <c r="F44" i="4"/>
  <c r="F38" i="4"/>
  <c r="F32" i="4"/>
  <c r="F26" i="4"/>
  <c r="F20" i="4"/>
  <c r="F14" i="4"/>
  <c r="F47" i="4"/>
  <c r="F23" i="4"/>
  <c r="F28" i="4"/>
  <c r="F10" i="4"/>
  <c r="F43" i="4"/>
  <c r="F37" i="4"/>
  <c r="F31" i="4"/>
  <c r="F25" i="4"/>
  <c r="F19" i="4"/>
  <c r="F13" i="4"/>
  <c r="F35" i="4"/>
  <c r="F11" i="4"/>
  <c r="F46" i="4"/>
  <c r="F42" i="4"/>
  <c r="F36" i="4"/>
  <c r="F30" i="4"/>
  <c r="F24" i="4"/>
  <c r="F18" i="4"/>
  <c r="F12" i="4"/>
  <c r="F29" i="4"/>
  <c r="F40" i="4"/>
  <c r="F22" i="4"/>
  <c r="F16" i="4"/>
  <c r="J47" i="4"/>
  <c r="J41" i="4"/>
  <c r="J35" i="4"/>
  <c r="J29" i="4"/>
  <c r="J23" i="4"/>
  <c r="J17" i="4"/>
  <c r="J43" i="4"/>
  <c r="J13" i="4"/>
  <c r="J36" i="4"/>
  <c r="J12" i="4"/>
  <c r="J46" i="4"/>
  <c r="J40" i="4"/>
  <c r="J34" i="4"/>
  <c r="J28" i="4"/>
  <c r="J22" i="4"/>
  <c r="J16" i="4"/>
  <c r="J25" i="4"/>
  <c r="J45" i="4"/>
  <c r="J39" i="4"/>
  <c r="J33" i="4"/>
  <c r="J27" i="4"/>
  <c r="J21" i="4"/>
  <c r="J15" i="4"/>
  <c r="J11" i="4"/>
  <c r="K11" i="4" s="1"/>
  <c r="J37" i="4"/>
  <c r="J30" i="4"/>
  <c r="J44" i="4"/>
  <c r="J38" i="4"/>
  <c r="J32" i="4"/>
  <c r="J26" i="4"/>
  <c r="J20" i="4"/>
  <c r="J14" i="4"/>
  <c r="J31" i="4"/>
  <c r="J19" i="4"/>
  <c r="J24" i="4"/>
  <c r="J42" i="4"/>
  <c r="J18" i="4"/>
  <c r="D42" i="4"/>
  <c r="D36" i="4"/>
  <c r="D30" i="4"/>
  <c r="D24" i="4"/>
  <c r="D18" i="4"/>
  <c r="D12" i="4"/>
  <c r="D32" i="4"/>
  <c r="D8" i="4"/>
  <c r="E8" i="4" s="1"/>
  <c r="D31" i="4"/>
  <c r="D47" i="4"/>
  <c r="D41" i="4"/>
  <c r="D35" i="4"/>
  <c r="D29" i="4"/>
  <c r="D23" i="4"/>
  <c r="D17" i="4"/>
  <c r="D11" i="4"/>
  <c r="D38" i="4"/>
  <c r="D14" i="4"/>
  <c r="D19" i="4"/>
  <c r="D46" i="4"/>
  <c r="D40" i="4"/>
  <c r="D34" i="4"/>
  <c r="D28" i="4"/>
  <c r="D22" i="4"/>
  <c r="D16" i="4"/>
  <c r="D10" i="4"/>
  <c r="D26" i="4"/>
  <c r="D37" i="4"/>
  <c r="D13" i="4"/>
  <c r="D45" i="4"/>
  <c r="D39" i="4"/>
  <c r="D33" i="4"/>
  <c r="D27" i="4"/>
  <c r="D21" i="4"/>
  <c r="D15" i="4"/>
  <c r="D9" i="4"/>
  <c r="D44" i="4"/>
  <c r="D20" i="4"/>
  <c r="D43" i="4"/>
  <c r="D25" i="4"/>
  <c r="L42" i="4"/>
  <c r="L36" i="4"/>
  <c r="L30" i="4"/>
  <c r="L24" i="4"/>
  <c r="L18" i="4"/>
  <c r="L26" i="4"/>
  <c r="L31" i="4"/>
  <c r="L47" i="4"/>
  <c r="L41" i="4"/>
  <c r="L35" i="4"/>
  <c r="L29" i="4"/>
  <c r="L23" i="4"/>
  <c r="L17" i="4"/>
  <c r="L12" i="4"/>
  <c r="M12" i="4" s="1"/>
  <c r="L32" i="4"/>
  <c r="L14" i="4"/>
  <c r="L13" i="4"/>
  <c r="L46" i="4"/>
  <c r="L40" i="4"/>
  <c r="L34" i="4"/>
  <c r="L28" i="4"/>
  <c r="L22" i="4"/>
  <c r="L16" i="4"/>
  <c r="L38" i="4"/>
  <c r="L25" i="4"/>
  <c r="L45" i="4"/>
  <c r="L39" i="4"/>
  <c r="L33" i="4"/>
  <c r="L27" i="4"/>
  <c r="L21" i="4"/>
  <c r="L15" i="4"/>
  <c r="L44" i="4"/>
  <c r="L20" i="4"/>
  <c r="L19" i="4"/>
  <c r="L43" i="4"/>
  <c r="L37" i="4"/>
  <c r="B42" i="4"/>
  <c r="B36" i="4"/>
  <c r="B30" i="4"/>
  <c r="B24" i="4"/>
  <c r="B18" i="4"/>
  <c r="B12" i="4"/>
  <c r="B20" i="4"/>
  <c r="B37" i="4"/>
  <c r="B13" i="4"/>
  <c r="B47" i="4"/>
  <c r="B41" i="4"/>
  <c r="B35" i="4"/>
  <c r="B29" i="4"/>
  <c r="B23" i="4"/>
  <c r="B17" i="4"/>
  <c r="B11" i="4"/>
  <c r="B32" i="4"/>
  <c r="B8" i="4"/>
  <c r="B31" i="4"/>
  <c r="B7" i="4"/>
  <c r="C7" i="4" s="1"/>
  <c r="B46" i="4"/>
  <c r="B40" i="4"/>
  <c r="B34" i="4"/>
  <c r="B28" i="4"/>
  <c r="B22" i="4"/>
  <c r="B16" i="4"/>
  <c r="B10" i="4"/>
  <c r="B44" i="4"/>
  <c r="B26" i="4"/>
  <c r="B25" i="4"/>
  <c r="B45" i="4"/>
  <c r="B39" i="4"/>
  <c r="B33" i="4"/>
  <c r="B27" i="4"/>
  <c r="B21" i="4"/>
  <c r="B15" i="4"/>
  <c r="B9" i="4"/>
  <c r="B38" i="4"/>
  <c r="B14" i="4"/>
  <c r="B43" i="4"/>
  <c r="B19" i="4"/>
  <c r="H47" i="4"/>
  <c r="H41" i="4"/>
  <c r="H35" i="4"/>
  <c r="H29" i="4"/>
  <c r="H23" i="4"/>
  <c r="H17" i="4"/>
  <c r="H11" i="4"/>
  <c r="H25" i="4"/>
  <c r="H24" i="4"/>
  <c r="H46" i="4"/>
  <c r="H40" i="4"/>
  <c r="H34" i="4"/>
  <c r="H28" i="4"/>
  <c r="H22" i="4"/>
  <c r="H16" i="4"/>
  <c r="H31" i="4"/>
  <c r="H42" i="4"/>
  <c r="H12" i="4"/>
  <c r="H45" i="4"/>
  <c r="H39" i="4"/>
  <c r="H33" i="4"/>
  <c r="H27" i="4"/>
  <c r="H21" i="4"/>
  <c r="H15" i="4"/>
  <c r="H43" i="4"/>
  <c r="H19" i="4"/>
  <c r="H36" i="4"/>
  <c r="H44" i="4"/>
  <c r="H38" i="4"/>
  <c r="H32" i="4"/>
  <c r="H26" i="4"/>
  <c r="H20" i="4"/>
  <c r="H14" i="4"/>
  <c r="H10" i="4"/>
  <c r="I10" i="4" s="1"/>
  <c r="H37" i="4"/>
  <c r="H13" i="4"/>
  <c r="H30" i="4"/>
  <c r="H18" i="4"/>
  <c r="I11" i="4" l="1"/>
  <c r="G10" i="4"/>
  <c r="G11" i="4" s="1"/>
  <c r="G12" i="4" s="1"/>
  <c r="G13" i="4" s="1"/>
  <c r="G14" i="4" s="1"/>
  <c r="G15" i="4" s="1"/>
  <c r="G16" i="4" s="1"/>
  <c r="G17" i="4" s="1"/>
  <c r="G18" i="4" s="1"/>
  <c r="G19" i="4" s="1"/>
  <c r="G20" i="4" s="1"/>
  <c r="G21" i="4" s="1"/>
  <c r="G22" i="4" s="1"/>
  <c r="G23" i="4" s="1"/>
  <c r="G24" i="4" s="1"/>
  <c r="G25" i="4" s="1"/>
  <c r="G26" i="4" s="1"/>
  <c r="G27" i="4" s="1"/>
  <c r="G28" i="4" s="1"/>
  <c r="G29" i="4" s="1"/>
  <c r="G30" i="4" s="1"/>
  <c r="G31" i="4" s="1"/>
  <c r="G32" i="4" s="1"/>
  <c r="G33" i="4" s="1"/>
  <c r="G34" i="4" s="1"/>
  <c r="G35" i="4" s="1"/>
  <c r="G36" i="4" s="1"/>
  <c r="G37" i="4" s="1"/>
  <c r="G38" i="4" s="1"/>
  <c r="G39" i="4" s="1"/>
  <c r="G40" i="4" s="1"/>
  <c r="G41" i="4" s="1"/>
  <c r="G42" i="4" s="1"/>
  <c r="G43" i="4" s="1"/>
  <c r="G44" i="4" s="1"/>
  <c r="G45" i="4" s="1"/>
  <c r="G46" i="4" s="1"/>
  <c r="G47" i="4" s="1"/>
  <c r="E9" i="4"/>
  <c r="E10" i="4" s="1"/>
  <c r="E11" i="4" s="1"/>
  <c r="E12" i="4" s="1"/>
  <c r="E13" i="4" s="1"/>
  <c r="E14" i="4" s="1"/>
  <c r="E15" i="4" s="1"/>
  <c r="E16" i="4" s="1"/>
  <c r="E17" i="4" s="1"/>
  <c r="E18" i="4" s="1"/>
  <c r="E19" i="4" s="1"/>
  <c r="E20" i="4" s="1"/>
  <c r="E21" i="4" s="1"/>
  <c r="E22" i="4" s="1"/>
  <c r="E23" i="4" s="1"/>
  <c r="E24" i="4" s="1"/>
  <c r="E25" i="4" s="1"/>
  <c r="E26" i="4" s="1"/>
  <c r="E27" i="4" s="1"/>
  <c r="E28" i="4" s="1"/>
  <c r="E29" i="4" s="1"/>
  <c r="E30" i="4" s="1"/>
  <c r="E31" i="4" s="1"/>
  <c r="E32" i="4" s="1"/>
  <c r="E33" i="4" s="1"/>
  <c r="E34" i="4" s="1"/>
  <c r="E35" i="4" s="1"/>
  <c r="E36" i="4" s="1"/>
  <c r="E37" i="4" s="1"/>
  <c r="E38" i="4" s="1"/>
  <c r="E39" i="4" s="1"/>
  <c r="E40" i="4" s="1"/>
  <c r="E41" i="4" s="1"/>
  <c r="E42" i="4" s="1"/>
  <c r="E43" i="4" s="1"/>
  <c r="E44" i="4" s="1"/>
  <c r="E45" i="4" s="1"/>
  <c r="E46" i="4" s="1"/>
  <c r="E47" i="4" s="1"/>
  <c r="C8" i="4"/>
  <c r="C9" i="4" s="1"/>
  <c r="C10" i="4" s="1"/>
  <c r="C11" i="4" s="1"/>
  <c r="C12" i="4" s="1"/>
  <c r="C13" i="4" s="1"/>
  <c r="C14" i="4" s="1"/>
  <c r="C15" i="4" s="1"/>
  <c r="C16" i="4" s="1"/>
  <c r="C17" i="4" s="1"/>
  <c r="C18" i="4" s="1"/>
  <c r="C19" i="4" s="1"/>
  <c r="C20" i="4" s="1"/>
  <c r="C21" i="4" s="1"/>
  <c r="C22" i="4" s="1"/>
  <c r="C23" i="4" s="1"/>
  <c r="C24" i="4" s="1"/>
  <c r="C25" i="4" s="1"/>
  <c r="C26" i="4" s="1"/>
  <c r="C27" i="4" s="1"/>
  <c r="C28" i="4" s="1"/>
  <c r="C29" i="4" s="1"/>
  <c r="C30" i="4" s="1"/>
  <c r="C31" i="4" s="1"/>
  <c r="C32" i="4" s="1"/>
  <c r="C33" i="4" s="1"/>
  <c r="C34" i="4" s="1"/>
  <c r="C35" i="4" s="1"/>
  <c r="C36" i="4" s="1"/>
  <c r="C37" i="4" s="1"/>
  <c r="C38" i="4" s="1"/>
  <c r="C39" i="4" s="1"/>
  <c r="C40" i="4" s="1"/>
  <c r="C41" i="4" s="1"/>
  <c r="C42" i="4" s="1"/>
  <c r="C43" i="4" s="1"/>
  <c r="C44" i="4" s="1"/>
  <c r="C45" i="4" s="1"/>
  <c r="C46" i="4" s="1"/>
  <c r="C47" i="4" s="1"/>
  <c r="M13" i="4"/>
  <c r="M14" i="4" s="1"/>
  <c r="M15" i="4" s="1"/>
  <c r="M16" i="4" s="1"/>
  <c r="M17" i="4" s="1"/>
  <c r="M18" i="4" s="1"/>
  <c r="M19" i="4" s="1"/>
  <c r="M20" i="4" s="1"/>
  <c r="M21" i="4" s="1"/>
  <c r="M22" i="4" s="1"/>
  <c r="M23" i="4" s="1"/>
  <c r="M24" i="4" s="1"/>
  <c r="M25" i="4" s="1"/>
  <c r="M26" i="4" s="1"/>
  <c r="M27" i="4" s="1"/>
  <c r="M28" i="4" s="1"/>
  <c r="M29" i="4" s="1"/>
  <c r="M30" i="4" s="1"/>
  <c r="M31" i="4" s="1"/>
  <c r="M32" i="4" s="1"/>
  <c r="M33" i="4" s="1"/>
  <c r="M34" i="4" s="1"/>
  <c r="M35" i="4" s="1"/>
  <c r="M36" i="4" s="1"/>
  <c r="M37" i="4" s="1"/>
  <c r="M38" i="4" s="1"/>
  <c r="M39" i="4" s="1"/>
  <c r="M40" i="4" s="1"/>
  <c r="M41" i="4" s="1"/>
  <c r="M42" i="4" s="1"/>
  <c r="M43" i="4" s="1"/>
  <c r="M44" i="4" s="1"/>
  <c r="M45" i="4" s="1"/>
  <c r="M46" i="4" s="1"/>
  <c r="M47" i="4" s="1"/>
  <c r="K12" i="4"/>
  <c r="K13" i="4" s="1"/>
  <c r="K14" i="4" s="1"/>
  <c r="K15" i="4" s="1"/>
  <c r="K16" i="4" s="1"/>
  <c r="K17" i="4" s="1"/>
  <c r="K18" i="4" s="1"/>
  <c r="K19" i="4" s="1"/>
  <c r="K20" i="4" s="1"/>
  <c r="K21" i="4" s="1"/>
  <c r="K22" i="4" s="1"/>
  <c r="K23" i="4" s="1"/>
  <c r="K24" i="4" s="1"/>
  <c r="K25" i="4" s="1"/>
  <c r="K26" i="4" s="1"/>
  <c r="K27" i="4" s="1"/>
  <c r="K28" i="4" s="1"/>
  <c r="K29" i="4" s="1"/>
  <c r="K30" i="4" s="1"/>
  <c r="K31" i="4" s="1"/>
  <c r="K32" i="4" s="1"/>
  <c r="K33" i="4" s="1"/>
  <c r="K34" i="4" s="1"/>
  <c r="K35" i="4" s="1"/>
  <c r="K36" i="4" s="1"/>
  <c r="K37" i="4" s="1"/>
  <c r="K38" i="4" s="1"/>
  <c r="K39" i="4" s="1"/>
  <c r="K40" i="4" s="1"/>
  <c r="K41" i="4" s="1"/>
  <c r="K42" i="4" s="1"/>
  <c r="K43" i="4" s="1"/>
  <c r="K44" i="4" s="1"/>
  <c r="K45" i="4" s="1"/>
  <c r="K46" i="4" s="1"/>
  <c r="K47" i="4" s="1"/>
  <c r="I12" i="4"/>
  <c r="I13" i="4" s="1"/>
  <c r="I14" i="4" s="1"/>
  <c r="I15" i="4" s="1"/>
  <c r="I16" i="4" s="1"/>
  <c r="I17" i="4" s="1"/>
  <c r="I18" i="4" s="1"/>
  <c r="I19" i="4" s="1"/>
  <c r="I20" i="4" s="1"/>
  <c r="I21" i="4" s="1"/>
  <c r="I22" i="4" s="1"/>
  <c r="I23" i="4" s="1"/>
  <c r="I24" i="4" s="1"/>
  <c r="I25" i="4" s="1"/>
  <c r="I26" i="4" s="1"/>
  <c r="I27" i="4" s="1"/>
  <c r="I28" i="4" s="1"/>
  <c r="I29" i="4" s="1"/>
  <c r="I30" i="4" s="1"/>
  <c r="I31" i="4" s="1"/>
  <c r="I32" i="4" s="1"/>
  <c r="I33" i="4" s="1"/>
  <c r="I34" i="4" s="1"/>
  <c r="I35" i="4" s="1"/>
  <c r="I36" i="4" s="1"/>
  <c r="I37" i="4" s="1"/>
  <c r="I38" i="4" s="1"/>
  <c r="I39" i="4" s="1"/>
  <c r="I40" i="4" s="1"/>
  <c r="I41" i="4" s="1"/>
  <c r="I42" i="4" s="1"/>
  <c r="I43" i="4" s="1"/>
  <c r="I44" i="4" s="1"/>
  <c r="I45" i="4" s="1"/>
  <c r="I46" i="4" s="1"/>
  <c r="I47" i="4" s="1"/>
</calcChain>
</file>

<file path=xl/sharedStrings.xml><?xml version="1.0" encoding="utf-8"?>
<sst xmlns="http://schemas.openxmlformats.org/spreadsheetml/2006/main" count="83" uniqueCount="38">
  <si>
    <t>【 一般組合員として公立学校共済組合岡山支部に在職中の方が繰上げ請求を行う場合は、福利課年金班（086-226-7605）までご連絡ください。 】</t>
    <rPh sb="2" eb="4">
      <t>イッパン</t>
    </rPh>
    <rPh sb="4" eb="7">
      <t>クミアイイン</t>
    </rPh>
    <rPh sb="10" eb="12">
      <t>コウリツ</t>
    </rPh>
    <rPh sb="12" eb="14">
      <t>ガッコウ</t>
    </rPh>
    <rPh sb="14" eb="16">
      <t>キョウサイ</t>
    </rPh>
    <rPh sb="16" eb="18">
      <t>クミアイ</t>
    </rPh>
    <rPh sb="18" eb="20">
      <t>オカヤマ</t>
    </rPh>
    <rPh sb="20" eb="22">
      <t>シブ</t>
    </rPh>
    <rPh sb="23" eb="25">
      <t>ザイショク</t>
    </rPh>
    <rPh sb="25" eb="26">
      <t>チュウ</t>
    </rPh>
    <rPh sb="27" eb="28">
      <t>カタ</t>
    </rPh>
    <rPh sb="29" eb="31">
      <t>クリアゲ</t>
    </rPh>
    <rPh sb="32" eb="34">
      <t>セイキュウ</t>
    </rPh>
    <rPh sb="35" eb="36">
      <t>オコナ</t>
    </rPh>
    <rPh sb="37" eb="39">
      <t>バアイ</t>
    </rPh>
    <rPh sb="41" eb="44">
      <t>フクリカ</t>
    </rPh>
    <rPh sb="44" eb="46">
      <t>ネンキン</t>
    </rPh>
    <rPh sb="46" eb="47">
      <t>ハン</t>
    </rPh>
    <rPh sb="64" eb="66">
      <t>レンラク</t>
    </rPh>
    <phoneticPr fontId="2"/>
  </si>
  <si>
    <t>ー　繰上げを行う際の注意点　ー</t>
    <rPh sb="2" eb="4">
      <t>クリアゲ</t>
    </rPh>
    <rPh sb="6" eb="7">
      <t>オコナ</t>
    </rPh>
    <rPh sb="8" eb="9">
      <t>サイ</t>
    </rPh>
    <rPh sb="10" eb="13">
      <t>チュウイテン</t>
    </rPh>
    <phoneticPr fontId="2"/>
  </si>
  <si>
    <t>この結果は、作成日時点における法令等に基づくものであって、将来にわたって保障されるものではありません。
本シートでの結果は参考値であり、実際の支給額と異なる場合があります。</t>
    <rPh sb="52" eb="53">
      <t>ホン</t>
    </rPh>
    <rPh sb="58" eb="60">
      <t>ケッカ</t>
    </rPh>
    <rPh sb="61" eb="64">
      <t>サンコウチ</t>
    </rPh>
    <rPh sb="68" eb="70">
      <t>ジッサイ</t>
    </rPh>
    <rPh sb="71" eb="74">
      <t>シキュウガク</t>
    </rPh>
    <rPh sb="75" eb="76">
      <t>コト</t>
    </rPh>
    <rPh sb="78" eb="80">
      <t>バアイ</t>
    </rPh>
    <phoneticPr fontId="2"/>
  </si>
  <si>
    <t>円</t>
    <rPh sb="0" eb="1">
      <t>エン</t>
    </rPh>
    <phoneticPr fontId="2"/>
  </si>
  <si>
    <t>（１）と（２）の合計</t>
    <rPh sb="8" eb="10">
      <t>ゴウケイ</t>
    </rPh>
    <phoneticPr fontId="2"/>
  </si>
  <si>
    <t>65歳</t>
    <rPh sb="2" eb="3">
      <t>サイ</t>
    </rPh>
    <phoneticPr fontId="2"/>
  </si>
  <si>
    <t>（経過的職域加算額
（共済年金））</t>
    <rPh sb="1" eb="4">
      <t>ケイカテキ</t>
    </rPh>
    <rPh sb="4" eb="6">
      <t>ショクイキ</t>
    </rPh>
    <rPh sb="6" eb="9">
      <t>カサンガク</t>
    </rPh>
    <rPh sb="11" eb="13">
      <t>キョウサイ</t>
    </rPh>
    <rPh sb="13" eb="15">
      <t>ネンキン</t>
    </rPh>
    <phoneticPr fontId="2"/>
  </si>
  <si>
    <t>（経過的加算部分）</t>
    <rPh sb="1" eb="4">
      <t>ケイカテキ</t>
    </rPh>
    <rPh sb="4" eb="6">
      <t>カサン</t>
    </rPh>
    <rPh sb="6" eb="8">
      <t>ブブン</t>
    </rPh>
    <phoneticPr fontId="2"/>
  </si>
  <si>
    <t>64歳</t>
    <rPh sb="2" eb="3">
      <t>サイ</t>
    </rPh>
    <phoneticPr fontId="2"/>
  </si>
  <si>
    <t>（報酬比例部分）</t>
    <rPh sb="1" eb="3">
      <t>ホウシュウ</t>
    </rPh>
    <rPh sb="3" eb="5">
      <t>ヒレイ</t>
    </rPh>
    <rPh sb="5" eb="7">
      <t>ブブン</t>
    </rPh>
    <phoneticPr fontId="2"/>
  </si>
  <si>
    <t>私学共済厚生年金期間
（私立学校の教職員）</t>
    <rPh sb="0" eb="2">
      <t>シガク</t>
    </rPh>
    <rPh sb="2" eb="4">
      <t>キョウサイ</t>
    </rPh>
    <rPh sb="4" eb="6">
      <t>コウセイ</t>
    </rPh>
    <rPh sb="6" eb="8">
      <t>ネンキン</t>
    </rPh>
    <rPh sb="8" eb="10">
      <t>キカン</t>
    </rPh>
    <rPh sb="12" eb="14">
      <t>シリツ</t>
    </rPh>
    <rPh sb="14" eb="16">
      <t>ガッコウ</t>
    </rPh>
    <rPh sb="17" eb="20">
      <t>キョウショクイン</t>
    </rPh>
    <phoneticPr fontId="2"/>
  </si>
  <si>
    <t>63歳</t>
    <rPh sb="2" eb="3">
      <t>サイ</t>
    </rPh>
    <phoneticPr fontId="2"/>
  </si>
  <si>
    <r>
      <t xml:space="preserve">（経過的職域加算額
（共済年金））
</t>
    </r>
    <r>
      <rPr>
        <b/>
        <sz val="8"/>
        <color rgb="FFFF0000"/>
        <rFont val="游ゴシック"/>
        <family val="3"/>
        <charset val="128"/>
        <scheme val="minor"/>
      </rPr>
      <t>※一般組合員は、全額支給停止になります。</t>
    </r>
    <rPh sb="1" eb="4">
      <t>ケイカテキ</t>
    </rPh>
    <rPh sb="4" eb="6">
      <t>ショクイキ</t>
    </rPh>
    <rPh sb="6" eb="9">
      <t>カサンガク</t>
    </rPh>
    <rPh sb="11" eb="13">
      <t>キョウサイ</t>
    </rPh>
    <rPh sb="13" eb="15">
      <t>ネンキン</t>
    </rPh>
    <rPh sb="19" eb="21">
      <t>イッパン</t>
    </rPh>
    <rPh sb="21" eb="24">
      <t>クミアイイン</t>
    </rPh>
    <rPh sb="26" eb="28">
      <t>ゼンガク</t>
    </rPh>
    <rPh sb="28" eb="30">
      <t>シキュウ</t>
    </rPh>
    <rPh sb="30" eb="32">
      <t>テイシ</t>
    </rPh>
    <phoneticPr fontId="2"/>
  </si>
  <si>
    <t>62歳</t>
    <rPh sb="2" eb="3">
      <t>サイ</t>
    </rPh>
    <phoneticPr fontId="2"/>
  </si>
  <si>
    <t>公務員厚生年金期間
（国家公務員・地方公務員）</t>
    <rPh sb="0" eb="3">
      <t>コウムイン</t>
    </rPh>
    <rPh sb="3" eb="5">
      <t>コウセイ</t>
    </rPh>
    <rPh sb="5" eb="7">
      <t>ネンキン</t>
    </rPh>
    <rPh sb="7" eb="9">
      <t>キカン</t>
    </rPh>
    <rPh sb="11" eb="13">
      <t>コッカ</t>
    </rPh>
    <rPh sb="13" eb="16">
      <t>コウムイン</t>
    </rPh>
    <rPh sb="17" eb="19">
      <t>チホウ</t>
    </rPh>
    <rPh sb="19" eb="22">
      <t>コウムイン</t>
    </rPh>
    <phoneticPr fontId="2"/>
  </si>
  <si>
    <t>61歳</t>
    <rPh sb="2" eb="3">
      <t>サイ</t>
    </rPh>
    <phoneticPr fontId="2"/>
  </si>
  <si>
    <t>一般厚生年金期間</t>
    <rPh sb="0" eb="2">
      <t>イッパン</t>
    </rPh>
    <rPh sb="2" eb="4">
      <t>コウセイ</t>
    </rPh>
    <rPh sb="4" eb="6">
      <t>ネンキン</t>
    </rPh>
    <rPh sb="6" eb="8">
      <t>キカン</t>
    </rPh>
    <phoneticPr fontId="2"/>
  </si>
  <si>
    <t>老齢厚生年金</t>
    <rPh sb="0" eb="2">
      <t>ロウレイ</t>
    </rPh>
    <rPh sb="2" eb="4">
      <t>コウセイ</t>
    </rPh>
    <rPh sb="4" eb="6">
      <t>ネンキン</t>
    </rPh>
    <phoneticPr fontId="2"/>
  </si>
  <si>
    <t>（２）厚生年金保険</t>
    <rPh sb="3" eb="5">
      <t>コウセイ</t>
    </rPh>
    <rPh sb="5" eb="7">
      <t>ネンキン</t>
    </rPh>
    <rPh sb="7" eb="9">
      <t>ホケン</t>
    </rPh>
    <phoneticPr fontId="2"/>
  </si>
  <si>
    <t>60歳</t>
    <rPh sb="2" eb="3">
      <t>サイ</t>
    </rPh>
    <phoneticPr fontId="2"/>
  </si>
  <si>
    <t>合計</t>
    <rPh sb="0" eb="2">
      <t>ゴウケイ</t>
    </rPh>
    <phoneticPr fontId="2"/>
  </si>
  <si>
    <t>経過的職域加算額</t>
    <rPh sb="0" eb="3">
      <t>ケイカテキ</t>
    </rPh>
    <rPh sb="3" eb="5">
      <t>ショクイキ</t>
    </rPh>
    <rPh sb="5" eb="8">
      <t>カサンガク</t>
    </rPh>
    <phoneticPr fontId="2"/>
  </si>
  <si>
    <t>老齢基礎年金</t>
    <rPh sb="0" eb="2">
      <t>ロウレイ</t>
    </rPh>
    <rPh sb="2" eb="4">
      <t>キソ</t>
    </rPh>
    <rPh sb="4" eb="6">
      <t>ネンキン</t>
    </rPh>
    <phoneticPr fontId="2"/>
  </si>
  <si>
    <t>（１）国民年金</t>
    <rPh sb="3" eb="5">
      <t>コクミン</t>
    </rPh>
    <rPh sb="5" eb="7">
      <t>ネンキン</t>
    </rPh>
    <phoneticPr fontId="2"/>
  </si>
  <si>
    <t>繰上げ試算結果はこちらです。</t>
    <rPh sb="0" eb="2">
      <t>クリアゲ</t>
    </rPh>
    <rPh sb="3" eb="5">
      <t>シサン</t>
    </rPh>
    <rPh sb="5" eb="7">
      <t>ケッカ</t>
    </rPh>
    <phoneticPr fontId="2"/>
  </si>
  <si>
    <t>65歳～</t>
    <rPh sb="2" eb="3">
      <t>サイ</t>
    </rPh>
    <phoneticPr fontId="2"/>
  </si>
  <si>
    <t>受給開始年齢</t>
    <rPh sb="0" eb="2">
      <t>ジュキュウ</t>
    </rPh>
    <rPh sb="2" eb="4">
      <t>カイシ</t>
    </rPh>
    <rPh sb="4" eb="6">
      <t>ネンレイ</t>
    </rPh>
    <phoneticPr fontId="2"/>
  </si>
  <si>
    <r>
      <t>２．</t>
    </r>
    <r>
      <rPr>
        <b/>
        <sz val="14"/>
        <color theme="1"/>
        <rFont val="游ゴシック"/>
        <family val="3"/>
        <charset val="128"/>
        <scheme val="minor"/>
      </rPr>
      <t>生年月日の該当する方</t>
    </r>
    <r>
      <rPr>
        <sz val="14"/>
        <color theme="1"/>
        <rFont val="游ゴシック"/>
        <family val="3"/>
        <charset val="128"/>
        <scheme val="minor"/>
      </rPr>
      <t>を選択してください。</t>
    </r>
    <rPh sb="2" eb="4">
      <t>セイネン</t>
    </rPh>
    <rPh sb="4" eb="6">
      <t>ガッピ</t>
    </rPh>
    <rPh sb="7" eb="9">
      <t>ガイトウ</t>
    </rPh>
    <rPh sb="11" eb="12">
      <t>ホウ</t>
    </rPh>
    <rPh sb="13" eb="15">
      <t>センタク</t>
    </rPh>
    <phoneticPr fontId="2"/>
  </si>
  <si>
    <r>
      <t>１．</t>
    </r>
    <r>
      <rPr>
        <b/>
        <sz val="14"/>
        <color theme="1"/>
        <rFont val="游ゴシック"/>
        <family val="3"/>
        <charset val="128"/>
        <scheme val="minor"/>
      </rPr>
      <t>年金受給中の組合員種別</t>
    </r>
    <r>
      <rPr>
        <sz val="14"/>
        <color theme="1"/>
        <rFont val="游ゴシック"/>
        <family val="3"/>
        <charset val="128"/>
        <scheme val="minor"/>
      </rPr>
      <t>を選択してください。</t>
    </r>
    <rPh sb="2" eb="4">
      <t>ネンキン</t>
    </rPh>
    <rPh sb="4" eb="6">
      <t>ジュキュウ</t>
    </rPh>
    <rPh sb="6" eb="7">
      <t>チュウ</t>
    </rPh>
    <rPh sb="8" eb="11">
      <t>クミアイイン</t>
    </rPh>
    <rPh sb="11" eb="13">
      <t>シュベツ</t>
    </rPh>
    <rPh sb="14" eb="16">
      <t>センタク</t>
    </rPh>
    <phoneticPr fontId="2"/>
  </si>
  <si>
    <t>老齢基礎年金・老齢厚生年金　の　繰上げ試算シート</t>
    <rPh sb="0" eb="2">
      <t>ロウレイ</t>
    </rPh>
    <rPh sb="2" eb="4">
      <t>キソ</t>
    </rPh>
    <rPh sb="4" eb="6">
      <t>ネンキン</t>
    </rPh>
    <rPh sb="7" eb="9">
      <t>ロウレイ</t>
    </rPh>
    <rPh sb="9" eb="11">
      <t>コウセイ</t>
    </rPh>
    <rPh sb="11" eb="13">
      <t>ネンキン</t>
    </rPh>
    <rPh sb="16" eb="18">
      <t>クリアゲ</t>
    </rPh>
    <rPh sb="19" eb="21">
      <t>シサン</t>
    </rPh>
    <phoneticPr fontId="2"/>
  </si>
  <si>
    <r>
      <t>３．誕生月の下旬に届いた「</t>
    </r>
    <r>
      <rPr>
        <b/>
        <sz val="14"/>
        <color theme="1"/>
        <rFont val="游ゴシック"/>
        <family val="3"/>
        <charset val="128"/>
        <scheme val="minor"/>
      </rPr>
      <t>ねんきん定期便」</t>
    </r>
    <r>
      <rPr>
        <sz val="14"/>
        <color theme="1"/>
        <rFont val="游ゴシック"/>
        <family val="3"/>
        <charset val="128"/>
        <scheme val="minor"/>
      </rPr>
      <t>の「</t>
    </r>
    <r>
      <rPr>
        <b/>
        <sz val="14"/>
        <color theme="1"/>
        <rFont val="游ゴシック"/>
        <family val="3"/>
        <charset val="128"/>
        <scheme val="minor"/>
      </rPr>
      <t>老齢年金の種類と見込額</t>
    </r>
    <r>
      <rPr>
        <sz val="14"/>
        <color theme="1"/>
        <rFont val="游ゴシック"/>
        <family val="3"/>
        <charset val="128"/>
        <scheme val="minor"/>
      </rPr>
      <t>」の「</t>
    </r>
    <r>
      <rPr>
        <b/>
        <sz val="14"/>
        <color theme="1"/>
        <rFont val="游ゴシック"/>
        <family val="3"/>
        <charset val="128"/>
        <scheme val="minor"/>
      </rPr>
      <t>65歳～</t>
    </r>
    <r>
      <rPr>
        <sz val="14"/>
        <color theme="1"/>
        <rFont val="游ゴシック"/>
        <family val="3"/>
        <charset val="128"/>
        <scheme val="minor"/>
      </rPr>
      <t>」を確認して入力してください。</t>
    </r>
    <rPh sb="2" eb="4">
      <t>タンジョウ</t>
    </rPh>
    <rPh sb="4" eb="5">
      <t>ヅキ</t>
    </rPh>
    <rPh sb="6" eb="8">
      <t>ゲジュン</t>
    </rPh>
    <rPh sb="9" eb="10">
      <t>トド</t>
    </rPh>
    <rPh sb="17" eb="20">
      <t>テイキビン</t>
    </rPh>
    <rPh sb="39" eb="40">
      <t>サイ</t>
    </rPh>
    <rPh sb="43" eb="45">
      <t>カクニン</t>
    </rPh>
    <rPh sb="47" eb="49">
      <t>ニュウリョク</t>
    </rPh>
    <phoneticPr fontId="2"/>
  </si>
  <si>
    <t>【50歳以上の方に届くねんきん定期便の見本】</t>
    <rPh sb="3" eb="4">
      <t>サイ</t>
    </rPh>
    <rPh sb="4" eb="6">
      <t>イジョウ</t>
    </rPh>
    <rPh sb="7" eb="8">
      <t>カタ</t>
    </rPh>
    <rPh sb="9" eb="10">
      <t>トド</t>
    </rPh>
    <rPh sb="15" eb="18">
      <t>テイキビン</t>
    </rPh>
    <rPh sb="19" eb="21">
      <t>ミホン</t>
    </rPh>
    <phoneticPr fontId="2"/>
  </si>
  <si>
    <t>※ 加給年金額や在職支給停止は考慮していませんので、ご注意ください。</t>
    <rPh sb="27" eb="29">
      <t>チュウイ</t>
    </rPh>
    <phoneticPr fontId="2"/>
  </si>
  <si>
    <t>（単位：円）</t>
    <rPh sb="1" eb="3">
      <t>タンイ</t>
    </rPh>
    <rPh sb="4" eb="5">
      <t>エン</t>
    </rPh>
    <phoneticPr fontId="2"/>
  </si>
  <si>
    <t>　　　　　※ 老齢厚生年金の在職支給停止を考慮した試算結果ではありません。試算結果は年金の決定額（見込）です。
　 　　　　　在職中の方は、在職支給停止（年金が一部または全額支給停止）に該当し、実際の支給額が試算結果よりも少額になる可能性があります。
　　　　　※ 試算には、加給年金額は含まれていません。（該当する場合は、別途加算（配偶者：約40万/年・子：約23万/年）されます。）</t>
    <rPh sb="7" eb="9">
      <t>ロウレイ</t>
    </rPh>
    <rPh sb="9" eb="11">
      <t>コウセイ</t>
    </rPh>
    <rPh sb="11" eb="13">
      <t>ネンキン</t>
    </rPh>
    <rPh sb="133" eb="135">
      <t>シサン</t>
    </rPh>
    <rPh sb="138" eb="140">
      <t>カキュウ</t>
    </rPh>
    <rPh sb="140" eb="142">
      <t>ネンキン</t>
    </rPh>
    <rPh sb="142" eb="143">
      <t>ガク</t>
    </rPh>
    <rPh sb="144" eb="145">
      <t>フク</t>
    </rPh>
    <phoneticPr fontId="2"/>
  </si>
  <si>
    <t>① 年金額は繰り上げた月数１カ月当たり0.4％（昭和37年4月1日以前に生まれた方は0.5％）が減額され、減額は生涯続きます。請求を行った翌月分から支給されます。
② 老齢基礎年金、他の実施期間の老齢厚生年金および退職共済年金（経過的職域加算額）も、同時に繰上げ請求する必要があります。（全て減額支給されます。）
③ 在職中でも請求できますが、全額または一部支給停止になる可能性があります。（老齢基礎年金は支給停止されません。）
④ 事後重症による障害厚生（共済）年金の請求ができなくなります。</t>
    <rPh sb="63" eb="65">
      <t>セイキュウ</t>
    </rPh>
    <rPh sb="66" eb="67">
      <t>オコナ</t>
    </rPh>
    <rPh sb="69" eb="72">
      <t>ヨクゲツブン</t>
    </rPh>
    <rPh sb="74" eb="76">
      <t>シキュウ</t>
    </rPh>
    <phoneticPr fontId="2"/>
  </si>
  <si>
    <t>繰上受給開始年齢別の年金受給累計額（参考）</t>
    <rPh sb="0" eb="1">
      <t>ク</t>
    </rPh>
    <rPh sb="1" eb="2">
      <t>ア</t>
    </rPh>
    <phoneticPr fontId="2"/>
  </si>
  <si>
    <t xml:space="preserve"> 退職後に年金受給の場合→　退職
 再任用フルタイムで働きながら年金受給の場合→　一般組合員　
 再任用短時間で働きながら年金受給の場合　　→　短期組合員</t>
    <rPh sb="27" eb="28">
      <t>ハタラ</t>
    </rPh>
    <rPh sb="32" eb="36">
      <t>ネンキンジュキュウ</t>
    </rPh>
    <rPh sb="37" eb="39">
      <t>バアイ</t>
    </rPh>
    <rPh sb="56" eb="57">
      <t>ハタラ</t>
    </rPh>
    <rPh sb="61" eb="65">
      <t>ネンキンジュキュウ</t>
    </rPh>
    <rPh sb="66" eb="68">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</si>
</sst>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0"/>
      <color theme="1"/>
      <name val="游ゴシック"/>
      <family val="3"/>
      <charset val="128"/>
      <scheme val="minor"/>
    </font>
    <font>
      <sz val="11"/>
      <color theme="1"/>
      <name val="游ゴシック"/>
      <family val="3"/>
      <charset val="128"/>
      <scheme val="minor"/>
    </font>
    <font>
      <sz val="16"/>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
      <b/>
      <sz val="14"/>
      <color theme="0"/>
      <name val="游ゴシック"/>
      <family val="3"/>
      <charset val="128"/>
      <scheme val="minor"/>
    </font>
    <font>
      <sz val="10"/>
      <color theme="1"/>
      <name val="游ゴシック"/>
      <family val="2"/>
      <charset val="128"/>
      <scheme val="minor"/>
    </font>
    <font>
      <sz val="14"/>
      <color theme="1"/>
      <name val="游ゴシック"/>
      <family val="3"/>
      <charset val="128"/>
      <scheme val="minor"/>
    </font>
    <font>
      <sz val="18"/>
      <color theme="1"/>
      <name val="游ゴシック"/>
      <family val="2"/>
      <charset val="128"/>
      <scheme val="minor"/>
    </font>
    <font>
      <b/>
      <sz val="16"/>
      <color theme="1"/>
      <name val="游ゴシック"/>
      <family val="3"/>
      <charset val="128"/>
      <scheme val="minor"/>
    </font>
    <font>
      <sz val="14"/>
      <color theme="1"/>
      <name val="游ゴシック"/>
      <family val="2"/>
      <charset val="128"/>
      <scheme val="minor"/>
    </font>
    <font>
      <sz val="9"/>
      <color theme="1"/>
      <name val="游ゴシック"/>
      <family val="3"/>
      <charset val="128"/>
      <scheme val="minor"/>
    </font>
    <font>
      <b/>
      <sz val="8"/>
      <color rgb="FFFF0000"/>
      <name val="游ゴシック"/>
      <family val="3"/>
      <charset val="128"/>
      <scheme val="minor"/>
    </font>
    <font>
      <sz val="9"/>
      <color theme="1"/>
      <name val="游ゴシック"/>
      <family val="2"/>
      <charset val="128"/>
      <scheme val="minor"/>
    </font>
    <font>
      <b/>
      <sz val="14"/>
      <name val="游ゴシック"/>
      <family val="3"/>
      <charset val="128"/>
      <scheme val="minor"/>
    </font>
    <font>
      <b/>
      <sz val="18"/>
      <color theme="0"/>
      <name val="游ゴシック"/>
      <family val="3"/>
      <charset val="128"/>
      <scheme val="minor"/>
    </font>
    <font>
      <sz val="12"/>
      <color theme="1"/>
      <name val="游ゴシック"/>
      <family val="2"/>
      <charset val="128"/>
      <scheme val="minor"/>
    </font>
    <font>
      <b/>
      <sz val="16"/>
      <color theme="0"/>
      <name val="游ゴシック"/>
      <family val="3"/>
      <charset val="128"/>
      <scheme val="minor"/>
    </font>
    <font>
      <b/>
      <sz val="18"/>
      <color theme="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sz val="18"/>
      <color theme="1"/>
      <name val="游ゴシック"/>
      <family val="3"/>
      <charset val="128"/>
      <scheme val="minor"/>
    </font>
  </fonts>
  <fills count="10">
    <fill>
      <patternFill patternType="none"/>
    </fill>
    <fill>
      <patternFill patternType="gray125"/>
    </fill>
    <fill>
      <patternFill patternType="solid">
        <fgColor theme="4" tint="-0.499984740745262"/>
        <bgColor indexed="64"/>
      </patternFill>
    </fill>
    <fill>
      <patternFill patternType="solid">
        <fgColor rgb="FFFDE7FA"/>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E5F5FF"/>
        <bgColor indexed="64"/>
      </patternFill>
    </fill>
    <fill>
      <patternFill patternType="solid">
        <fgColor theme="7" tint="0.79998168889431442"/>
        <bgColor indexed="64"/>
      </patternFill>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4">
    <xf numFmtId="0" fontId="0" fillId="0" borderId="0" xfId="0">
      <alignment vertical="center"/>
    </xf>
    <xf numFmtId="0" fontId="0" fillId="0" borderId="0" xfId="0"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6" fillId="0" borderId="0" xfId="0" applyFont="1" applyAlignment="1">
      <alignment vertical="top" wrapText="1"/>
    </xf>
    <xf numFmtId="0" fontId="0" fillId="0" borderId="0" xfId="0" applyFill="1">
      <alignment vertical="center"/>
    </xf>
    <xf numFmtId="0" fontId="0" fillId="0" borderId="0" xfId="0" applyAlignment="1">
      <alignment horizontal="right" vertical="center"/>
    </xf>
    <xf numFmtId="0" fontId="0" fillId="0" borderId="0" xfId="0" applyBorder="1" applyAlignment="1">
      <alignment vertical="center"/>
    </xf>
    <xf numFmtId="0" fontId="0" fillId="0" borderId="0" xfId="0" applyFill="1" applyAlignment="1">
      <alignment horizontal="right" vertical="center"/>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xf>
    <xf numFmtId="38" fontId="12" fillId="0" borderId="0" xfId="1" applyFont="1" applyFill="1" applyBorder="1" applyAlignment="1">
      <alignment horizontal="center" vertical="center"/>
    </xf>
    <xf numFmtId="0" fontId="13" fillId="0" borderId="0" xfId="0" applyFont="1" applyBorder="1" applyAlignment="1">
      <alignment horizontal="center" vertical="center"/>
    </xf>
    <xf numFmtId="0" fontId="0" fillId="0" borderId="0" xfId="0" applyBorder="1" applyAlignment="1">
      <alignment horizontal="center" vertical="center"/>
    </xf>
    <xf numFmtId="38" fontId="12" fillId="0" borderId="0" xfId="1" applyFont="1" applyBorder="1" applyAlignment="1">
      <alignment horizontal="center" vertical="center"/>
    </xf>
    <xf numFmtId="0" fontId="0" fillId="0" borderId="0" xfId="0" applyBorder="1" applyAlignment="1">
      <alignment horizontal="left" vertical="center"/>
    </xf>
    <xf numFmtId="0" fontId="0" fillId="0" borderId="5" xfId="0" applyBorder="1" applyAlignment="1">
      <alignment horizontal="center" vertical="center"/>
    </xf>
    <xf numFmtId="0" fontId="0" fillId="4" borderId="5" xfId="0" applyFill="1" applyBorder="1" applyAlignment="1">
      <alignment horizontal="center" vertical="center"/>
    </xf>
    <xf numFmtId="38" fontId="12" fillId="7" borderId="12" xfId="1" applyFont="1" applyFill="1" applyBorder="1" applyAlignment="1" applyProtection="1">
      <alignment horizontal="right" vertical="center"/>
      <protection locked="0"/>
    </xf>
    <xf numFmtId="0" fontId="15" fillId="4" borderId="6" xfId="0" applyFont="1" applyFill="1" applyBorder="1" applyAlignment="1">
      <alignment horizontal="left" vertical="top" wrapText="1"/>
    </xf>
    <xf numFmtId="0" fontId="0" fillId="8" borderId="5" xfId="0" applyFill="1" applyBorder="1" applyAlignment="1">
      <alignment horizontal="center" vertical="center"/>
    </xf>
    <xf numFmtId="0" fontId="15" fillId="8" borderId="6" xfId="0" applyFont="1" applyFill="1" applyBorder="1" applyAlignment="1">
      <alignment horizontal="left" vertical="top"/>
    </xf>
    <xf numFmtId="38" fontId="12" fillId="7" borderId="12" xfId="1" applyFont="1" applyFill="1" applyBorder="1" applyProtection="1">
      <alignment vertical="center"/>
      <protection locked="0"/>
    </xf>
    <xf numFmtId="0" fontId="17" fillId="8" borderId="6" xfId="0" applyFont="1" applyFill="1" applyBorder="1" applyAlignment="1">
      <alignment horizontal="left" vertical="top"/>
    </xf>
    <xf numFmtId="0" fontId="0" fillId="8" borderId="7" xfId="0" applyFill="1" applyBorder="1">
      <alignment vertical="center"/>
    </xf>
    <xf numFmtId="0" fontId="0" fillId="8" borderId="11" xfId="0" applyFill="1" applyBorder="1">
      <alignment vertical="center"/>
    </xf>
    <xf numFmtId="0" fontId="0" fillId="6" borderId="5" xfId="0" applyFill="1" applyBorder="1" applyAlignment="1">
      <alignment horizontal="center" vertical="center"/>
    </xf>
    <xf numFmtId="0" fontId="19" fillId="0" borderId="13" xfId="0" applyFont="1" applyFill="1" applyBorder="1" applyAlignment="1">
      <alignment vertical="center"/>
    </xf>
    <xf numFmtId="0" fontId="23" fillId="0" borderId="0" xfId="0" applyFont="1" applyFill="1">
      <alignment vertical="center"/>
    </xf>
    <xf numFmtId="0" fontId="23" fillId="0" borderId="7" xfId="0" applyFont="1" applyBorder="1">
      <alignment vertical="center"/>
    </xf>
    <xf numFmtId="0" fontId="24" fillId="0" borderId="7" xfId="0" applyFont="1" applyBorder="1">
      <alignment vertical="center"/>
    </xf>
    <xf numFmtId="0" fontId="11" fillId="0" borderId="0" xfId="0" applyFont="1">
      <alignment vertical="center"/>
    </xf>
    <xf numFmtId="0" fontId="0" fillId="0" borderId="0" xfId="0" applyProtection="1">
      <alignment vertical="center"/>
    </xf>
    <xf numFmtId="0" fontId="12" fillId="0" borderId="0" xfId="0" applyFont="1" applyFill="1" applyBorder="1" applyAlignment="1" applyProtection="1">
      <alignment vertical="center"/>
    </xf>
    <xf numFmtId="0" fontId="8" fillId="0" borderId="0" xfId="0" applyFont="1">
      <alignment vertical="center"/>
    </xf>
    <xf numFmtId="0" fontId="14" fillId="0" borderId="0" xfId="0" applyFont="1">
      <alignment vertical="center"/>
    </xf>
    <xf numFmtId="3" fontId="0" fillId="0" borderId="7" xfId="0" applyNumberFormat="1" applyBorder="1" applyAlignment="1">
      <alignment horizontal="right" vertical="center"/>
    </xf>
    <xf numFmtId="0" fontId="0" fillId="0" borderId="7" xfId="0" applyBorder="1">
      <alignment vertical="center"/>
    </xf>
    <xf numFmtId="0" fontId="14" fillId="0" borderId="7" xfId="0" applyFont="1" applyBorder="1">
      <alignment vertical="center"/>
    </xf>
    <xf numFmtId="38" fontId="0" fillId="0" borderId="7" xfId="0" applyNumberFormat="1" applyBorder="1">
      <alignment vertical="center"/>
    </xf>
    <xf numFmtId="0" fontId="0" fillId="0" borderId="13" xfId="0" applyBorder="1">
      <alignment vertical="center"/>
    </xf>
    <xf numFmtId="0" fontId="24" fillId="0" borderId="7" xfId="0" applyFont="1" applyBorder="1" applyAlignment="1">
      <alignment horizontal="center" vertical="center"/>
    </xf>
    <xf numFmtId="0" fontId="24" fillId="9" borderId="7" xfId="0" applyFont="1" applyFill="1" applyBorder="1">
      <alignment vertical="center"/>
    </xf>
    <xf numFmtId="38" fontId="0" fillId="9" borderId="7" xfId="0" applyNumberFormat="1" applyFill="1" applyBorder="1">
      <alignment vertical="center"/>
    </xf>
    <xf numFmtId="3" fontId="0" fillId="9" borderId="7" xfId="0" applyNumberFormat="1" applyFill="1" applyBorder="1" applyAlignment="1">
      <alignment horizontal="right" vertical="center"/>
    </xf>
    <xf numFmtId="0" fontId="0" fillId="9" borderId="7" xfId="0" applyFill="1" applyBorder="1">
      <alignment vertical="center"/>
    </xf>
    <xf numFmtId="0" fontId="0" fillId="9" borderId="13" xfId="0" applyFill="1" applyBorder="1">
      <alignment vertical="center"/>
    </xf>
    <xf numFmtId="0" fontId="0" fillId="0" borderId="4" xfId="0" applyBorder="1">
      <alignment vertical="center"/>
    </xf>
    <xf numFmtId="0" fontId="25" fillId="0" borderId="0" xfId="0" applyFont="1" applyBorder="1" applyAlignment="1">
      <alignment horizontal="center" vertical="center"/>
    </xf>
    <xf numFmtId="0" fontId="23" fillId="0" borderId="0" xfId="0" applyFont="1" applyBorder="1" applyAlignment="1">
      <alignment horizontal="right" vertical="center"/>
    </xf>
    <xf numFmtId="0" fontId="20" fillId="0" borderId="0" xfId="0" applyFont="1" applyAlignment="1" applyProtection="1">
      <alignment vertical="top" wrapText="1"/>
    </xf>
    <xf numFmtId="0" fontId="12" fillId="7" borderId="6" xfId="0" applyFont="1" applyFill="1" applyBorder="1" applyAlignment="1" applyProtection="1">
      <alignment horizontal="center" vertical="center"/>
      <protection locked="0"/>
    </xf>
    <xf numFmtId="0" fontId="25" fillId="7" borderId="12" xfId="0" applyFont="1" applyFill="1" applyBorder="1" applyAlignment="1" applyProtection="1">
      <alignment horizontal="center" vertical="center"/>
      <protection locked="0"/>
    </xf>
    <xf numFmtId="0" fontId="25" fillId="7" borderId="5" xfId="0" applyFont="1" applyFill="1" applyBorder="1" applyAlignment="1" applyProtection="1">
      <alignment horizontal="center" vertical="center"/>
      <protection locked="0"/>
    </xf>
    <xf numFmtId="38" fontId="12" fillId="7" borderId="9" xfId="1" applyFont="1" applyFill="1" applyBorder="1" applyAlignment="1" applyProtection="1">
      <alignment horizontal="right" vertical="center"/>
      <protection locked="0"/>
    </xf>
    <xf numFmtId="38" fontId="12" fillId="7" borderId="2" xfId="1" applyFont="1" applyFill="1" applyBorder="1" applyAlignment="1" applyProtection="1">
      <alignment horizontal="right" vertical="center"/>
      <protection locked="0"/>
    </xf>
    <xf numFmtId="0" fontId="0" fillId="6" borderId="10" xfId="0" applyFill="1" applyBorder="1" applyAlignment="1">
      <alignment horizontal="left" vertical="center"/>
    </xf>
    <xf numFmtId="0" fontId="0" fillId="6" borderId="8" xfId="0" applyFill="1" applyBorder="1" applyAlignment="1">
      <alignment horizontal="left" vertical="center"/>
    </xf>
    <xf numFmtId="0" fontId="0" fillId="6" borderId="3" xfId="0" applyFill="1" applyBorder="1" applyAlignment="1">
      <alignment horizontal="left" vertical="center"/>
    </xf>
    <xf numFmtId="0" fontId="0" fillId="6" borderId="1" xfId="0" applyFill="1" applyBorder="1" applyAlignment="1">
      <alignment horizontal="left" vertical="center"/>
    </xf>
    <xf numFmtId="0" fontId="20" fillId="6" borderId="6" xfId="0" applyFont="1" applyFill="1" applyBorder="1" applyAlignment="1">
      <alignment horizontal="center" vertical="center"/>
    </xf>
    <xf numFmtId="0" fontId="7" fillId="6" borderId="12" xfId="0" applyFont="1" applyFill="1" applyBorder="1" applyAlignment="1">
      <alignment horizontal="center" vertical="center"/>
    </xf>
    <xf numFmtId="0" fontId="7" fillId="6" borderId="5" xfId="0" applyFont="1" applyFill="1" applyBorder="1" applyAlignment="1">
      <alignment horizontal="center" vertical="center"/>
    </xf>
    <xf numFmtId="38" fontId="12" fillId="7" borderId="6" xfId="1" applyFont="1" applyFill="1" applyBorder="1" applyAlignment="1" applyProtection="1">
      <alignment horizontal="center" vertical="center"/>
      <protection locked="0"/>
    </xf>
    <xf numFmtId="38" fontId="12" fillId="7" borderId="12" xfId="1" applyFont="1" applyFill="1" applyBorder="1" applyAlignment="1" applyProtection="1">
      <alignment horizontal="center" vertical="center"/>
      <protection locked="0"/>
    </xf>
    <xf numFmtId="38" fontId="12" fillId="0" borderId="10" xfId="1" applyFont="1" applyFill="1" applyBorder="1" applyAlignment="1">
      <alignment horizontal="center" vertical="center"/>
    </xf>
    <xf numFmtId="38" fontId="12" fillId="0" borderId="9" xfId="1" applyFont="1" applyFill="1" applyBorder="1" applyAlignment="1">
      <alignment horizontal="center" vertical="center"/>
    </xf>
    <xf numFmtId="38" fontId="12" fillId="0" borderId="3" xfId="1" applyFont="1" applyFill="1" applyBorder="1" applyAlignment="1">
      <alignment horizontal="center" vertical="center"/>
    </xf>
    <xf numFmtId="38" fontId="12" fillId="0" borderId="2" xfId="1" applyFont="1" applyFill="1" applyBorder="1" applyAlignment="1">
      <alignment horizontal="center" vertical="center"/>
    </xf>
    <xf numFmtId="0" fontId="0" fillId="8" borderId="4" xfId="0" applyFill="1" applyBorder="1" applyAlignment="1">
      <alignment horizontal="center" vertical="center"/>
    </xf>
    <xf numFmtId="0" fontId="0" fillId="8" borderId="7" xfId="0" applyFill="1" applyBorder="1" applyAlignment="1">
      <alignment horizontal="center" vertical="center"/>
    </xf>
    <xf numFmtId="0" fontId="0" fillId="8" borderId="7" xfId="0" applyFill="1" applyBorder="1" applyAlignment="1">
      <alignment horizontal="left" vertical="center"/>
    </xf>
    <xf numFmtId="0" fontId="0" fillId="8" borderId="7" xfId="0" applyFill="1" applyBorder="1" applyAlignment="1">
      <alignment horizontal="left" vertical="center" wrapText="1"/>
    </xf>
    <xf numFmtId="0" fontId="15" fillId="4" borderId="10"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0" fillId="4" borderId="8" xfId="0" applyFill="1" applyBorder="1" applyAlignment="1">
      <alignment horizontal="center" vertical="center"/>
    </xf>
    <xf numFmtId="0" fontId="0" fillId="4" borderId="1" xfId="0" applyFill="1" applyBorder="1" applyAlignment="1">
      <alignment horizontal="center" vertical="center"/>
    </xf>
    <xf numFmtId="0" fontId="18" fillId="4" borderId="6" xfId="0" applyFont="1" applyFill="1" applyBorder="1" applyAlignment="1">
      <alignment horizontal="center" vertical="center"/>
    </xf>
    <xf numFmtId="0" fontId="18" fillId="4" borderId="12" xfId="0" applyFont="1" applyFill="1" applyBorder="1" applyAlignment="1">
      <alignment horizontal="center" vertical="center"/>
    </xf>
    <xf numFmtId="0" fontId="18" fillId="4" borderId="5" xfId="0" applyFont="1" applyFill="1" applyBorder="1" applyAlignment="1">
      <alignment horizontal="center" vertical="center"/>
    </xf>
    <xf numFmtId="0" fontId="13" fillId="0" borderId="11" xfId="0" applyFont="1" applyBorder="1" applyAlignment="1">
      <alignment horizontal="center" vertical="center"/>
    </xf>
    <xf numFmtId="0" fontId="13" fillId="0" borderId="4" xfId="0" applyFont="1" applyBorder="1" applyAlignment="1">
      <alignment horizontal="center" vertical="center"/>
    </xf>
    <xf numFmtId="0" fontId="13" fillId="0" borderId="11"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11" xfId="0" applyFont="1" applyFill="1" applyBorder="1" applyAlignment="1">
      <alignment horizontal="center" vertical="center"/>
    </xf>
    <xf numFmtId="0" fontId="13" fillId="0" borderId="4" xfId="0" applyFont="1" applyFill="1" applyBorder="1" applyAlignment="1">
      <alignment horizontal="center" vertical="center"/>
    </xf>
    <xf numFmtId="0" fontId="14" fillId="6" borderId="8" xfId="0" applyFont="1" applyFill="1" applyBorder="1" applyAlignment="1">
      <alignment horizontal="center" vertical="center"/>
    </xf>
    <xf numFmtId="0" fontId="11" fillId="6" borderId="1" xfId="0" applyFont="1" applyFill="1" applyBorder="1" applyAlignment="1">
      <alignment horizontal="center" vertical="center"/>
    </xf>
    <xf numFmtId="0" fontId="11" fillId="5" borderId="8" xfId="0" applyFont="1" applyFill="1" applyBorder="1" applyAlignment="1">
      <alignment horizontal="center" vertical="center"/>
    </xf>
    <xf numFmtId="0" fontId="11" fillId="5" borderId="1" xfId="0" applyFont="1" applyFill="1" applyBorder="1" applyAlignment="1">
      <alignment horizontal="center" vertical="center"/>
    </xf>
    <xf numFmtId="0" fontId="11" fillId="4" borderId="8" xfId="0" applyFont="1" applyFill="1" applyBorder="1" applyAlignment="1">
      <alignment horizontal="center" vertical="center"/>
    </xf>
    <xf numFmtId="0" fontId="11" fillId="4" borderId="1" xfId="0" applyFont="1" applyFill="1" applyBorder="1" applyAlignment="1">
      <alignment horizontal="center" vertical="center"/>
    </xf>
    <xf numFmtId="0" fontId="19" fillId="2" borderId="0" xfId="0" applyFont="1" applyFill="1" applyBorder="1" applyAlignment="1">
      <alignment horizontal="center" vertical="center"/>
    </xf>
    <xf numFmtId="0" fontId="13" fillId="0" borderId="7" xfId="0" applyFont="1" applyBorder="1" applyAlignment="1">
      <alignment horizontal="center" vertical="center"/>
    </xf>
    <xf numFmtId="0" fontId="7" fillId="8" borderId="7" xfId="0" applyFont="1" applyFill="1" applyBorder="1" applyAlignment="1">
      <alignment horizontal="center" vertical="center"/>
    </xf>
    <xf numFmtId="0" fontId="12" fillId="7" borderId="12" xfId="0" applyFont="1" applyFill="1" applyBorder="1" applyAlignment="1" applyProtection="1">
      <alignment horizontal="center" vertical="center"/>
      <protection locked="0"/>
    </xf>
    <xf numFmtId="0" fontId="12" fillId="7" borderId="5" xfId="0" applyFont="1" applyFill="1" applyBorder="1" applyAlignment="1" applyProtection="1">
      <alignment horizontal="center" vertical="center"/>
      <protection locked="0"/>
    </xf>
    <xf numFmtId="0" fontId="22" fillId="0" borderId="7" xfId="0" applyFont="1" applyBorder="1" applyAlignment="1">
      <alignment horizontal="right" vertical="center"/>
    </xf>
    <xf numFmtId="0" fontId="21" fillId="2" borderId="10"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18" fillId="3" borderId="6" xfId="0" applyFont="1" applyFill="1" applyBorder="1" applyAlignment="1">
      <alignment horizontal="center" vertical="center"/>
    </xf>
    <xf numFmtId="0" fontId="18" fillId="3" borderId="12" xfId="0" applyFont="1" applyFill="1" applyBorder="1" applyAlignment="1">
      <alignment horizontal="center" vertical="center"/>
    </xf>
    <xf numFmtId="0" fontId="18" fillId="3" borderId="5" xfId="0" applyFont="1" applyFill="1" applyBorder="1" applyAlignment="1">
      <alignment horizontal="center" vertical="center"/>
    </xf>
    <xf numFmtId="38" fontId="12" fillId="0" borderId="10" xfId="1" applyFont="1" applyBorder="1" applyAlignment="1">
      <alignment horizontal="center" vertical="center"/>
    </xf>
    <xf numFmtId="38" fontId="12" fillId="0" borderId="9" xfId="1" applyFont="1" applyBorder="1" applyAlignment="1">
      <alignment horizontal="center" vertical="center"/>
    </xf>
    <xf numFmtId="38" fontId="12" fillId="0" borderId="3" xfId="1" applyFont="1" applyBorder="1" applyAlignment="1">
      <alignment horizontal="center" vertical="center"/>
    </xf>
    <xf numFmtId="38" fontId="12" fillId="0" borderId="2" xfId="1" applyFont="1" applyBorder="1" applyAlignment="1">
      <alignment horizontal="center" vertical="center"/>
    </xf>
    <xf numFmtId="0" fontId="11" fillId="3" borderId="8" xfId="0" applyFont="1" applyFill="1" applyBorder="1" applyAlignment="1">
      <alignment horizontal="center" vertical="center"/>
    </xf>
    <xf numFmtId="0" fontId="11" fillId="3" borderId="1" xfId="0" applyFont="1" applyFill="1" applyBorder="1" applyAlignment="1">
      <alignment horizontal="center" vertical="center"/>
    </xf>
    <xf numFmtId="0" fontId="0" fillId="0" borderId="7" xfId="0" applyBorder="1" applyAlignment="1">
      <alignment horizontal="left" vertical="center"/>
    </xf>
    <xf numFmtId="0" fontId="18" fillId="5" borderId="6" xfId="0" applyFont="1" applyFill="1" applyBorder="1" applyAlignment="1">
      <alignment horizontal="center" vertical="center"/>
    </xf>
    <xf numFmtId="0" fontId="18" fillId="5" borderId="12" xfId="0" applyFont="1" applyFill="1" applyBorder="1" applyAlignment="1">
      <alignment horizontal="center" vertical="center"/>
    </xf>
    <xf numFmtId="0" fontId="18" fillId="5" borderId="5" xfId="0" applyFont="1" applyFill="1" applyBorder="1" applyAlignment="1">
      <alignment horizontal="center" vertical="center"/>
    </xf>
    <xf numFmtId="0" fontId="18" fillId="6" borderId="6" xfId="0" applyFont="1" applyFill="1" applyBorder="1" applyAlignment="1">
      <alignment horizontal="center" vertical="center"/>
    </xf>
    <xf numFmtId="0" fontId="18" fillId="6" borderId="12" xfId="0" applyFont="1" applyFill="1" applyBorder="1" applyAlignment="1">
      <alignment horizontal="center" vertical="center"/>
    </xf>
    <xf numFmtId="0" fontId="18" fillId="6" borderId="5" xfId="0" applyFont="1" applyFill="1" applyBorder="1" applyAlignment="1">
      <alignment horizontal="center" vertical="center"/>
    </xf>
    <xf numFmtId="38" fontId="12" fillId="0" borderId="7" xfId="1" applyFont="1" applyBorder="1" applyAlignment="1">
      <alignment horizontal="center" vertical="center"/>
    </xf>
    <xf numFmtId="38" fontId="12" fillId="0" borderId="6" xfId="1" applyFont="1" applyBorder="1" applyAlignment="1">
      <alignment horizontal="center" vertical="center"/>
    </xf>
    <xf numFmtId="0" fontId="20" fillId="7" borderId="10" xfId="0" applyFont="1" applyFill="1" applyBorder="1" applyAlignment="1" applyProtection="1">
      <alignment horizontal="left" vertical="center" wrapText="1"/>
    </xf>
    <xf numFmtId="0" fontId="7" fillId="7" borderId="9" xfId="0" applyFont="1" applyFill="1" applyBorder="1" applyAlignment="1" applyProtection="1">
      <alignment horizontal="left" vertical="center" wrapText="1"/>
    </xf>
    <xf numFmtId="0" fontId="7" fillId="7" borderId="8" xfId="0" applyFont="1" applyFill="1" applyBorder="1" applyAlignment="1" applyProtection="1">
      <alignment horizontal="left" vertical="center" wrapText="1"/>
    </xf>
    <xf numFmtId="0" fontId="20" fillId="7" borderId="14" xfId="0" applyFont="1" applyFill="1" applyBorder="1" applyAlignment="1" applyProtection="1">
      <alignment horizontal="left" vertical="center" wrapText="1"/>
    </xf>
    <xf numFmtId="0" fontId="7" fillId="7" borderId="0" xfId="0" applyFont="1" applyFill="1" applyBorder="1" applyAlignment="1" applyProtection="1">
      <alignment horizontal="left" vertical="center" wrapText="1"/>
    </xf>
    <xf numFmtId="0" fontId="7" fillId="7" borderId="15" xfId="0" applyFont="1" applyFill="1" applyBorder="1" applyAlignment="1" applyProtection="1">
      <alignment horizontal="left" vertical="center" wrapText="1"/>
    </xf>
    <xf numFmtId="0" fontId="20" fillId="7" borderId="3" xfId="0" applyFont="1" applyFill="1" applyBorder="1" applyAlignment="1" applyProtection="1">
      <alignment horizontal="left" vertical="center" wrapText="1"/>
    </xf>
    <xf numFmtId="0" fontId="7" fillId="7" borderId="2" xfId="0" applyFont="1" applyFill="1" applyBorder="1" applyAlignment="1" applyProtection="1">
      <alignment horizontal="left" vertical="center" wrapText="1"/>
    </xf>
    <xf numFmtId="0" fontId="7" fillId="7" borderId="1" xfId="0" applyFont="1" applyFill="1" applyBorder="1" applyAlignment="1" applyProtection="1">
      <alignment horizontal="left" vertical="center" wrapText="1"/>
    </xf>
    <xf numFmtId="0" fontId="4" fillId="0" borderId="0" xfId="0" applyFont="1" applyAlignment="1">
      <alignment horizontal="right" vertical="top" wrapText="1"/>
    </xf>
    <xf numFmtId="0" fontId="5" fillId="0" borderId="0" xfId="0" applyFont="1" applyAlignment="1">
      <alignment horizontal="left" vertical="top" wrapText="1"/>
    </xf>
    <xf numFmtId="0" fontId="8" fillId="0" borderId="0" xfId="0" applyFont="1" applyAlignment="1">
      <alignment wrapText="1"/>
    </xf>
    <xf numFmtId="0" fontId="7" fillId="0" borderId="0" xfId="0" applyFont="1" applyAlignment="1">
      <alignment wrapText="1"/>
    </xf>
    <xf numFmtId="0" fontId="10" fillId="0" borderId="0" xfId="0" applyFont="1" applyBorder="1" applyAlignment="1">
      <alignment horizontal="left" vertical="center" wrapText="1"/>
    </xf>
    <xf numFmtId="38" fontId="12" fillId="0" borderId="10" xfId="0" applyNumberFormat="1" applyFont="1" applyBorder="1" applyAlignment="1">
      <alignment horizontal="center" vertical="center"/>
    </xf>
    <xf numFmtId="0" fontId="12" fillId="0" borderId="9"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9" fillId="2" borderId="0" xfId="0" applyFont="1" applyFill="1" applyBorder="1" applyAlignment="1">
      <alignment horizontal="center" vertical="center" wrapText="1"/>
    </xf>
    <xf numFmtId="38" fontId="12" fillId="0" borderId="10" xfId="0" applyNumberFormat="1" applyFont="1" applyFill="1" applyBorder="1" applyAlignment="1">
      <alignment horizontal="center" vertical="center"/>
    </xf>
    <xf numFmtId="0" fontId="12" fillId="0" borderId="9"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2" xfId="0" applyFont="1" applyFill="1" applyBorder="1" applyAlignment="1">
      <alignment horizontal="center" vertical="center"/>
    </xf>
    <xf numFmtId="0" fontId="23" fillId="0" borderId="0" xfId="0" applyFont="1" applyBorder="1" applyAlignment="1">
      <alignment horizontal="right" vertical="center"/>
    </xf>
    <xf numFmtId="0" fontId="25" fillId="0" borderId="0"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15</xdr:col>
      <xdr:colOff>561975</xdr:colOff>
      <xdr:row>1</xdr:row>
      <xdr:rowOff>85725</xdr:rowOff>
    </xdr:from>
    <xdr:ext cx="2495550" cy="247650"/>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48975" y="323850"/>
          <a:ext cx="2495550" cy="2476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428625</xdr:colOff>
      <xdr:row>5</xdr:row>
      <xdr:rowOff>161925</xdr:rowOff>
    </xdr:from>
    <xdr:ext cx="573074" cy="786452"/>
    <xdr:pic>
      <xdr:nvPicPr>
        <xdr:cNvPr id="3" name="図 2"/>
        <xdr:cNvPicPr>
          <a:picLocks noChangeAspect="1"/>
        </xdr:cNvPicPr>
      </xdr:nvPicPr>
      <xdr:blipFill>
        <a:blip xmlns:r="http://schemas.openxmlformats.org/officeDocument/2006/relationships" r:embed="rId2"/>
        <a:stretch>
          <a:fillRect/>
        </a:stretch>
      </xdr:blipFill>
      <xdr:spPr>
        <a:xfrm>
          <a:off x="12364641" y="1273175"/>
          <a:ext cx="573074" cy="786452"/>
        </a:xfrm>
        <a:prstGeom prst="rect">
          <a:avLst/>
        </a:prstGeom>
      </xdr:spPr>
    </xdr:pic>
    <xdr:clientData/>
  </xdr:oneCellAnchor>
  <xdr:twoCellAnchor>
    <xdr:from>
      <xdr:col>11</xdr:col>
      <xdr:colOff>0</xdr:colOff>
      <xdr:row>3</xdr:row>
      <xdr:rowOff>152400</xdr:rowOff>
    </xdr:from>
    <xdr:to>
      <xdr:col>12</xdr:col>
      <xdr:colOff>3375</xdr:colOff>
      <xdr:row>3</xdr:row>
      <xdr:rowOff>152400</xdr:rowOff>
    </xdr:to>
    <xdr:cxnSp macro="">
      <xdr:nvCxnSpPr>
        <xdr:cNvPr id="5" name="直線矢印コネクタ 4"/>
        <xdr:cNvCxnSpPr/>
      </xdr:nvCxnSpPr>
      <xdr:spPr>
        <a:xfrm flipH="1">
          <a:off x="7715250" y="781050"/>
          <a:ext cx="432000" cy="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904875</xdr:colOff>
      <xdr:row>4</xdr:row>
      <xdr:rowOff>228600</xdr:rowOff>
    </xdr:from>
    <xdr:ext cx="1210588" cy="306879"/>
    <xdr:sp macro="" textlink="">
      <xdr:nvSpPr>
        <xdr:cNvPr id="2" name="テキスト ボックス 1"/>
        <xdr:cNvSpPr txBox="1"/>
      </xdr:nvSpPr>
      <xdr:spPr>
        <a:xfrm>
          <a:off x="904875" y="1162050"/>
          <a:ext cx="1210588" cy="3068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繰上受給開始年齢</a:t>
          </a:r>
        </a:p>
      </xdr:txBody>
    </xdr:sp>
    <xdr:clientData/>
  </xdr:oneCellAnchor>
  <xdr:oneCellAnchor>
    <xdr:from>
      <xdr:col>0</xdr:col>
      <xdr:colOff>104775</xdr:colOff>
      <xdr:row>5</xdr:row>
      <xdr:rowOff>219075</xdr:rowOff>
    </xdr:from>
    <xdr:ext cx="441146" cy="306879"/>
    <xdr:sp macro="" textlink="">
      <xdr:nvSpPr>
        <xdr:cNvPr id="3" name="テキスト ボックス 2"/>
        <xdr:cNvSpPr txBox="1"/>
      </xdr:nvSpPr>
      <xdr:spPr>
        <a:xfrm>
          <a:off x="104775" y="933450"/>
          <a:ext cx="441146" cy="3068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年齢</a:t>
          </a:r>
        </a:p>
      </xdr:txBody>
    </xdr:sp>
    <xdr:clientData/>
  </xdr:oneCellAnchor>
  <xdr:twoCellAnchor>
    <xdr:from>
      <xdr:col>0</xdr:col>
      <xdr:colOff>0</xdr:colOff>
      <xdr:row>5</xdr:row>
      <xdr:rowOff>9525</xdr:rowOff>
    </xdr:from>
    <xdr:to>
      <xdr:col>1</xdr:col>
      <xdr:colOff>0</xdr:colOff>
      <xdr:row>6</xdr:row>
      <xdr:rowOff>0</xdr:rowOff>
    </xdr:to>
    <xdr:cxnSp macro="">
      <xdr:nvCxnSpPr>
        <xdr:cNvPr id="5" name="直線コネクタ 4"/>
        <xdr:cNvCxnSpPr/>
      </xdr:nvCxnSpPr>
      <xdr:spPr>
        <a:xfrm>
          <a:off x="0" y="723900"/>
          <a:ext cx="1571625" cy="4953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38100</xdr:rowOff>
    </xdr:from>
    <xdr:to>
      <xdr:col>12</xdr:col>
      <xdr:colOff>466725</xdr:colOff>
      <xdr:row>29</xdr:row>
      <xdr:rowOff>171450</xdr:rowOff>
    </xdr:to>
    <xdr:pic>
      <xdr:nvPicPr>
        <xdr:cNvPr id="2" name="図 1"/>
        <xdr:cNvPicPr>
          <a:picLocks noChangeAspect="1"/>
        </xdr:cNvPicPr>
      </xdr:nvPicPr>
      <xdr:blipFill rotWithShape="1">
        <a:blip xmlns:r="http://schemas.openxmlformats.org/officeDocument/2006/relationships" r:embed="rId1"/>
        <a:srcRect l="17919" t="16779" r="18671" b="6655"/>
        <a:stretch/>
      </xdr:blipFill>
      <xdr:spPr>
        <a:xfrm>
          <a:off x="0" y="581025"/>
          <a:ext cx="8696325" cy="6562725"/>
        </a:xfrm>
        <a:prstGeom prst="rect">
          <a:avLst/>
        </a:prstGeom>
      </xdr:spPr>
    </xdr:pic>
    <xdr:clientData/>
  </xdr:twoCellAnchor>
  <xdr:oneCellAnchor>
    <xdr:from>
      <xdr:col>9</xdr:col>
      <xdr:colOff>0</xdr:colOff>
      <xdr:row>13</xdr:row>
      <xdr:rowOff>180975</xdr:rowOff>
    </xdr:from>
    <xdr:ext cx="398955" cy="275717"/>
    <xdr:sp macro="" textlink="">
      <xdr:nvSpPr>
        <xdr:cNvPr id="3" name="テキスト ボックス 2"/>
        <xdr:cNvSpPr txBox="1"/>
      </xdr:nvSpPr>
      <xdr:spPr>
        <a:xfrm>
          <a:off x="6172200" y="3343275"/>
          <a:ext cx="39895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BIZ UDPゴシック" panose="020B0400000000000000" pitchFamily="50" charset="-128"/>
              <a:ea typeface="BIZ UDPゴシック" panose="020B0400000000000000" pitchFamily="50" charset="-128"/>
            </a:rPr>
            <a:t>64</a:t>
          </a:r>
          <a:endParaRPr kumimoji="1" lang="ja-JP" altLang="en-US" sz="1100">
            <a:latin typeface="BIZ UDPゴシック" panose="020B0400000000000000" pitchFamily="50" charset="-128"/>
            <a:ea typeface="BIZ UDPゴシック" panose="020B0400000000000000" pitchFamily="50" charset="-128"/>
          </a:endParaRPr>
        </a:p>
      </xdr:txBody>
    </xdr:sp>
    <xdr:clientData/>
  </xdr:oneCellAnchor>
  <xdr:twoCellAnchor>
    <xdr:from>
      <xdr:col>9</xdr:col>
      <xdr:colOff>523875</xdr:colOff>
      <xdr:row>13</xdr:row>
      <xdr:rowOff>114300</xdr:rowOff>
    </xdr:from>
    <xdr:to>
      <xdr:col>12</xdr:col>
      <xdr:colOff>152400</xdr:colOff>
      <xdr:row>25</xdr:row>
      <xdr:rowOff>76200</xdr:rowOff>
    </xdr:to>
    <xdr:sp macro="" textlink="">
      <xdr:nvSpPr>
        <xdr:cNvPr id="4" name="正方形/長方形 3"/>
        <xdr:cNvSpPr/>
      </xdr:nvSpPr>
      <xdr:spPr>
        <a:xfrm>
          <a:off x="6696075" y="3276600"/>
          <a:ext cx="1685925" cy="2819400"/>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681038</xdr:colOff>
      <xdr:row>5</xdr:row>
      <xdr:rowOff>181951</xdr:rowOff>
    </xdr:from>
    <xdr:to>
      <xdr:col>12</xdr:col>
      <xdr:colOff>238091</xdr:colOff>
      <xdr:row>13</xdr:row>
      <xdr:rowOff>114300</xdr:rowOff>
    </xdr:to>
    <xdr:cxnSp macro="">
      <xdr:nvCxnSpPr>
        <xdr:cNvPr id="5" name="直線矢印コネクタ 4"/>
        <xdr:cNvCxnSpPr>
          <a:stCxn id="6" idx="2"/>
          <a:endCxn id="4" idx="0"/>
        </xdr:cNvCxnSpPr>
      </xdr:nvCxnSpPr>
      <xdr:spPr>
        <a:xfrm flipH="1">
          <a:off x="7539038" y="1439251"/>
          <a:ext cx="928653" cy="1837349"/>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552450</xdr:colOff>
      <xdr:row>1</xdr:row>
      <xdr:rowOff>114300</xdr:rowOff>
    </xdr:from>
    <xdr:ext cx="2114481" cy="1086826"/>
    <xdr:sp macro="" textlink="">
      <xdr:nvSpPr>
        <xdr:cNvPr id="6" name="テキスト ボックス 5"/>
        <xdr:cNvSpPr txBox="1"/>
      </xdr:nvSpPr>
      <xdr:spPr>
        <a:xfrm>
          <a:off x="7410450" y="352425"/>
          <a:ext cx="2114481" cy="1086826"/>
        </a:xfrm>
        <a:prstGeom prst="rect">
          <a:avLst/>
        </a:prstGeom>
        <a:solidFill>
          <a:sysClr val="window" lastClr="FFFFFF"/>
        </a:solidFill>
        <a:ln w="38100">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100">
              <a:latin typeface="BIZ UDPゴシック" panose="020B0400000000000000" pitchFamily="50" charset="-128"/>
              <a:ea typeface="BIZ UDPゴシック" panose="020B0400000000000000" pitchFamily="50" charset="-128"/>
            </a:rPr>
            <a:t>こちらの金額を</a:t>
          </a:r>
          <a:endParaRPr kumimoji="1" lang="en-US" altLang="ja-JP" sz="1100">
            <a:latin typeface="BIZ UDPゴシック" panose="020B0400000000000000" pitchFamily="50" charset="-128"/>
            <a:ea typeface="BIZ UDPゴシック" panose="020B0400000000000000" pitchFamily="50" charset="-128"/>
          </a:endParaRPr>
        </a:p>
        <a:p>
          <a:pPr algn="ctr"/>
          <a:r>
            <a:rPr kumimoji="1" lang="ja-JP" altLang="en-US" sz="1100">
              <a:latin typeface="BIZ UDPゴシック" panose="020B0400000000000000" pitchFamily="50" charset="-128"/>
              <a:ea typeface="BIZ UDPゴシック" panose="020B0400000000000000" pitchFamily="50" charset="-128"/>
            </a:rPr>
            <a:t>繰上げ試算シートに</a:t>
          </a:r>
          <a:endParaRPr kumimoji="1" lang="en-US" altLang="ja-JP" sz="1100">
            <a:latin typeface="BIZ UDPゴシック" panose="020B0400000000000000" pitchFamily="50" charset="-128"/>
            <a:ea typeface="BIZ UDPゴシック" panose="020B0400000000000000" pitchFamily="50" charset="-128"/>
          </a:endParaRPr>
        </a:p>
        <a:p>
          <a:pPr algn="ctr"/>
          <a:r>
            <a:rPr kumimoji="1" lang="ja-JP" altLang="en-US" sz="1100">
              <a:latin typeface="BIZ UDPゴシック" panose="020B0400000000000000" pitchFamily="50" charset="-128"/>
              <a:ea typeface="BIZ UDPゴシック" panose="020B0400000000000000" pitchFamily="50" charset="-128"/>
            </a:rPr>
            <a:t>入力してください。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U41"/>
  <sheetViews>
    <sheetView showGridLines="0" tabSelected="1" zoomScale="96" zoomScaleNormal="96" zoomScaleSheetLayoutView="100" workbookViewId="0">
      <selection activeCell="G4" sqref="G4:K4"/>
    </sheetView>
  </sheetViews>
  <sheetFormatPr defaultRowHeight="18.75" x14ac:dyDescent="0.4"/>
  <cols>
    <col min="1" max="1" width="2.625" customWidth="1"/>
    <col min="2" max="2" width="3" customWidth="1"/>
    <col min="3" max="3" width="26.125" customWidth="1"/>
    <col min="4" max="4" width="3.125" customWidth="1"/>
    <col min="5" max="5" width="20.625" customWidth="1"/>
    <col min="6" max="6" width="15.625" customWidth="1"/>
    <col min="7" max="7" width="3.625" style="1" customWidth="1"/>
    <col min="8" max="8" width="3.625" customWidth="1"/>
    <col min="9" max="11" width="7.625" customWidth="1"/>
    <col min="12" max="12" width="5.625" customWidth="1"/>
    <col min="13" max="14" width="7.625" customWidth="1"/>
    <col min="15" max="15" width="5.625" customWidth="1"/>
    <col min="16" max="17" width="7.625" customWidth="1"/>
    <col min="18" max="18" width="5.625" style="1" customWidth="1"/>
    <col min="19" max="20" width="7.625" style="1" customWidth="1"/>
    <col min="21" max="21" width="5.625" customWidth="1"/>
  </cols>
  <sheetData>
    <row r="1" spans="1:21" ht="9.9499999999999993" customHeight="1" x14ac:dyDescent="0.4"/>
    <row r="2" spans="1:21" ht="30" customHeight="1" x14ac:dyDescent="0.4">
      <c r="B2" s="92" t="s">
        <v>29</v>
      </c>
      <c r="C2" s="92"/>
      <c r="D2" s="92"/>
      <c r="E2" s="92"/>
      <c r="F2" s="92"/>
      <c r="G2" s="92"/>
      <c r="H2" s="92"/>
      <c r="I2" s="92"/>
      <c r="J2" s="92"/>
      <c r="K2" s="92"/>
      <c r="L2" s="92"/>
      <c r="M2" s="92"/>
      <c r="N2" s="92"/>
      <c r="O2" s="92"/>
      <c r="P2" s="92"/>
      <c r="Q2" s="92"/>
      <c r="R2" s="92"/>
      <c r="S2" s="92"/>
      <c r="T2" s="92"/>
      <c r="U2" s="92"/>
    </row>
    <row r="3" spans="1:21" ht="9.9499999999999993" customHeight="1" x14ac:dyDescent="0.4">
      <c r="B3" s="34"/>
    </row>
    <row r="4" spans="1:21" ht="30" customHeight="1" x14ac:dyDescent="0.4">
      <c r="B4" s="31" t="s">
        <v>28</v>
      </c>
      <c r="C4" s="31"/>
      <c r="G4" s="51"/>
      <c r="H4" s="52"/>
      <c r="I4" s="52"/>
      <c r="J4" s="52"/>
      <c r="K4" s="53"/>
      <c r="L4" s="32"/>
      <c r="M4" s="119" t="s">
        <v>37</v>
      </c>
      <c r="N4" s="120"/>
      <c r="O4" s="120"/>
      <c r="P4" s="120"/>
      <c r="Q4" s="120"/>
      <c r="R4" s="120"/>
      <c r="S4" s="120"/>
      <c r="T4" s="121"/>
      <c r="U4" s="50"/>
    </row>
    <row r="5" spans="1:21" ht="9.9499999999999993" customHeight="1" x14ac:dyDescent="0.4">
      <c r="B5" s="31"/>
      <c r="C5" s="31"/>
      <c r="L5" s="32"/>
      <c r="M5" s="122"/>
      <c r="N5" s="123"/>
      <c r="O5" s="123"/>
      <c r="P5" s="123"/>
      <c r="Q5" s="123"/>
      <c r="R5" s="123"/>
      <c r="S5" s="123"/>
      <c r="T5" s="124"/>
      <c r="U5" s="50"/>
    </row>
    <row r="6" spans="1:21" ht="30" customHeight="1" x14ac:dyDescent="0.4">
      <c r="B6" s="31" t="s">
        <v>27</v>
      </c>
      <c r="C6" s="31"/>
      <c r="G6" s="51"/>
      <c r="H6" s="95"/>
      <c r="I6" s="95"/>
      <c r="J6" s="95"/>
      <c r="K6" s="96"/>
      <c r="L6" s="33"/>
      <c r="M6" s="125"/>
      <c r="N6" s="126"/>
      <c r="O6" s="126"/>
      <c r="P6" s="126"/>
      <c r="Q6" s="126"/>
      <c r="R6" s="126"/>
      <c r="S6" s="126"/>
      <c r="T6" s="127"/>
      <c r="U6" s="50"/>
    </row>
    <row r="7" spans="1:21" ht="9.9499999999999993" customHeight="1" x14ac:dyDescent="0.4">
      <c r="B7" s="31"/>
      <c r="C7" s="31"/>
    </row>
    <row r="8" spans="1:21" ht="24" x14ac:dyDescent="0.4">
      <c r="B8" s="31" t="s">
        <v>30</v>
      </c>
      <c r="C8" s="31"/>
    </row>
    <row r="9" spans="1:21" ht="9.9499999999999993" customHeight="1" x14ac:dyDescent="0.4"/>
    <row r="10" spans="1:21" ht="30" customHeight="1" x14ac:dyDescent="0.4">
      <c r="A10" s="5"/>
      <c r="B10" s="30" t="s">
        <v>26</v>
      </c>
      <c r="C10" s="29"/>
      <c r="D10" s="28"/>
      <c r="E10" s="97" t="s">
        <v>25</v>
      </c>
      <c r="F10" s="97"/>
      <c r="G10" s="97"/>
      <c r="H10" s="5"/>
      <c r="I10" s="98" t="s">
        <v>24</v>
      </c>
      <c r="J10" s="99"/>
      <c r="K10" s="99"/>
      <c r="L10" s="99"/>
      <c r="M10" s="99"/>
      <c r="N10" s="99"/>
      <c r="O10" s="99"/>
      <c r="P10" s="99"/>
      <c r="Q10" s="99"/>
      <c r="R10" s="99"/>
      <c r="S10" s="99"/>
      <c r="T10" s="99"/>
      <c r="U10" s="100"/>
    </row>
    <row r="11" spans="1:21" ht="30" customHeight="1" x14ac:dyDescent="0.4">
      <c r="A11" s="5"/>
      <c r="B11" s="56" t="s">
        <v>23</v>
      </c>
      <c r="C11" s="57"/>
      <c r="D11" s="5"/>
      <c r="E11" s="60" t="s">
        <v>22</v>
      </c>
      <c r="F11" s="61"/>
      <c r="G11" s="62"/>
      <c r="H11" s="5"/>
      <c r="I11" s="27"/>
      <c r="J11" s="114" t="s">
        <v>22</v>
      </c>
      <c r="K11" s="115"/>
      <c r="L11" s="116"/>
      <c r="M11" s="111" t="s">
        <v>17</v>
      </c>
      <c r="N11" s="112"/>
      <c r="O11" s="113"/>
      <c r="P11" s="77" t="s">
        <v>21</v>
      </c>
      <c r="Q11" s="78"/>
      <c r="R11" s="79"/>
      <c r="S11" s="101" t="s">
        <v>20</v>
      </c>
      <c r="T11" s="102"/>
      <c r="U11" s="103"/>
    </row>
    <row r="12" spans="1:21" ht="30" customHeight="1" x14ac:dyDescent="0.4">
      <c r="A12" s="5"/>
      <c r="B12" s="58"/>
      <c r="C12" s="59"/>
      <c r="D12" s="5"/>
      <c r="E12" s="63"/>
      <c r="F12" s="64"/>
      <c r="G12" s="26" t="s">
        <v>3</v>
      </c>
      <c r="H12" s="5"/>
      <c r="I12" s="93" t="s">
        <v>19</v>
      </c>
      <c r="J12" s="65">
        <f>ROUND(E12*(1-IF(G6="昭和37年4月1日以前",0.005,0.004)*60),0)</f>
        <v>0</v>
      </c>
      <c r="K12" s="66"/>
      <c r="L12" s="86" t="s">
        <v>3</v>
      </c>
      <c r="M12" s="65">
        <f>ROUND(SUM(F14:F17,F20:F21)*(1-IF(G6="昭和37年4月1日以前",0.005,0.004)*60),0)</f>
        <v>0</v>
      </c>
      <c r="N12" s="66"/>
      <c r="O12" s="88" t="s">
        <v>3</v>
      </c>
      <c r="P12" s="65">
        <f>ROUND((IF(G4="一般組合員",,F18)+F22)*(1-IF(G6="昭和37年4月1日以前",0.005,0.004)*60),0)</f>
        <v>0</v>
      </c>
      <c r="Q12" s="66"/>
      <c r="R12" s="90" t="s">
        <v>3</v>
      </c>
      <c r="S12" s="104">
        <f>SUM(J12,M12,P12)</f>
        <v>0</v>
      </c>
      <c r="T12" s="105"/>
      <c r="U12" s="108" t="s">
        <v>3</v>
      </c>
    </row>
    <row r="13" spans="1:21" ht="30" customHeight="1" x14ac:dyDescent="0.4">
      <c r="A13" s="5"/>
      <c r="B13" s="25" t="s">
        <v>18</v>
      </c>
      <c r="C13" s="24"/>
      <c r="D13" s="5"/>
      <c r="E13" s="94" t="s">
        <v>17</v>
      </c>
      <c r="F13" s="94"/>
      <c r="G13" s="94"/>
      <c r="H13" s="5"/>
      <c r="I13" s="93"/>
      <c r="J13" s="67"/>
      <c r="K13" s="68"/>
      <c r="L13" s="87"/>
      <c r="M13" s="67"/>
      <c r="N13" s="68"/>
      <c r="O13" s="89"/>
      <c r="P13" s="67"/>
      <c r="Q13" s="68"/>
      <c r="R13" s="91"/>
      <c r="S13" s="106"/>
      <c r="T13" s="107"/>
      <c r="U13" s="109"/>
    </row>
    <row r="14" spans="1:21" ht="30" customHeight="1" x14ac:dyDescent="0.4">
      <c r="A14" s="5"/>
      <c r="B14" s="69"/>
      <c r="C14" s="71" t="s">
        <v>16</v>
      </c>
      <c r="D14" s="5"/>
      <c r="E14" s="23" t="s">
        <v>9</v>
      </c>
      <c r="F14" s="22"/>
      <c r="G14" s="20" t="s">
        <v>3</v>
      </c>
      <c r="H14" s="5"/>
      <c r="I14" s="84" t="s">
        <v>15</v>
      </c>
      <c r="J14" s="65">
        <f>ROUND(E12*(1-IF(G6="昭和37年4月1日以前",0.005,0.004)*48),0)</f>
        <v>0</v>
      </c>
      <c r="K14" s="66"/>
      <c r="L14" s="86" t="s">
        <v>3</v>
      </c>
      <c r="M14" s="65">
        <f>ROUND(SUM(F14:F17,F20:F21)*(1-IF(G6="昭和37年4月1日以前",0.005,0.004)*48),0)</f>
        <v>0</v>
      </c>
      <c r="N14" s="66"/>
      <c r="O14" s="88" t="s">
        <v>3</v>
      </c>
      <c r="P14" s="65">
        <f>ROUND((IF(G4="一般組合員",,F18)+F22)*(1-IF(G6="昭和37年4月1日以前",0.005,0.004)*48),0)</f>
        <v>0</v>
      </c>
      <c r="Q14" s="66"/>
      <c r="R14" s="90" t="s">
        <v>3</v>
      </c>
      <c r="S14" s="104">
        <f>SUM(J14,M14,P14)</f>
        <v>0</v>
      </c>
      <c r="T14" s="105"/>
      <c r="U14" s="108" t="s">
        <v>3</v>
      </c>
    </row>
    <row r="15" spans="1:21" ht="30" customHeight="1" x14ac:dyDescent="0.4">
      <c r="A15" s="5"/>
      <c r="B15" s="70"/>
      <c r="C15" s="71"/>
      <c r="D15" s="5"/>
      <c r="E15" s="21" t="s">
        <v>7</v>
      </c>
      <c r="F15" s="22"/>
      <c r="G15" s="20" t="s">
        <v>3</v>
      </c>
      <c r="H15" s="5"/>
      <c r="I15" s="85"/>
      <c r="J15" s="67"/>
      <c r="K15" s="68"/>
      <c r="L15" s="87"/>
      <c r="M15" s="67"/>
      <c r="N15" s="68"/>
      <c r="O15" s="89"/>
      <c r="P15" s="67"/>
      <c r="Q15" s="68"/>
      <c r="R15" s="91"/>
      <c r="S15" s="106"/>
      <c r="T15" s="107"/>
      <c r="U15" s="109"/>
    </row>
    <row r="16" spans="1:21" ht="30" customHeight="1" x14ac:dyDescent="0.4">
      <c r="A16" s="5"/>
      <c r="B16" s="70"/>
      <c r="C16" s="72" t="s">
        <v>14</v>
      </c>
      <c r="D16" s="5"/>
      <c r="E16" s="21" t="s">
        <v>9</v>
      </c>
      <c r="F16" s="22"/>
      <c r="G16" s="20" t="s">
        <v>3</v>
      </c>
      <c r="H16" s="5"/>
      <c r="I16" s="84" t="s">
        <v>13</v>
      </c>
      <c r="J16" s="65">
        <f>ROUND(E12*(1-IF(G6="昭和37年4月1日以前",0.005,0.004)*36),0)</f>
        <v>0</v>
      </c>
      <c r="K16" s="66"/>
      <c r="L16" s="86" t="s">
        <v>3</v>
      </c>
      <c r="M16" s="65">
        <f>ROUND(SUM(F14:F17,F20:F21)*(1-IF(G6="昭和37年4月1日以前",0.005,0.004)*36),0)</f>
        <v>0</v>
      </c>
      <c r="N16" s="66"/>
      <c r="O16" s="88" t="s">
        <v>3</v>
      </c>
      <c r="P16" s="65">
        <f>ROUND((IF(G4="一般組合員",,F18)+F22)*(1-IF(G6="昭和37年4月1日以前",0.005,0.004)*36),0)</f>
        <v>0</v>
      </c>
      <c r="Q16" s="66"/>
      <c r="R16" s="90" t="s">
        <v>3</v>
      </c>
      <c r="S16" s="104">
        <f>SUM(J16,M16,P16)</f>
        <v>0</v>
      </c>
      <c r="T16" s="105"/>
      <c r="U16" s="108" t="s">
        <v>3</v>
      </c>
    </row>
    <row r="17" spans="1:21" ht="30" customHeight="1" x14ac:dyDescent="0.4">
      <c r="A17" s="5"/>
      <c r="B17" s="70"/>
      <c r="C17" s="71"/>
      <c r="D17" s="5"/>
      <c r="E17" s="21" t="s">
        <v>7</v>
      </c>
      <c r="F17" s="22"/>
      <c r="G17" s="20" t="s">
        <v>3</v>
      </c>
      <c r="H17" s="5"/>
      <c r="I17" s="85"/>
      <c r="J17" s="67"/>
      <c r="K17" s="68"/>
      <c r="L17" s="87"/>
      <c r="M17" s="67"/>
      <c r="N17" s="68"/>
      <c r="O17" s="89"/>
      <c r="P17" s="67"/>
      <c r="Q17" s="68"/>
      <c r="R17" s="91"/>
      <c r="S17" s="106"/>
      <c r="T17" s="107"/>
      <c r="U17" s="109"/>
    </row>
    <row r="18" spans="1:21" ht="30" customHeight="1" x14ac:dyDescent="0.4">
      <c r="A18" s="5"/>
      <c r="B18" s="70"/>
      <c r="C18" s="71"/>
      <c r="D18" s="5"/>
      <c r="E18" s="73" t="s">
        <v>12</v>
      </c>
      <c r="F18" s="54"/>
      <c r="G18" s="75" t="s">
        <v>3</v>
      </c>
      <c r="H18" s="5"/>
      <c r="I18" s="82" t="s">
        <v>11</v>
      </c>
      <c r="J18" s="65">
        <f>ROUND(E12*(1-IF(G6="昭和37年4月1日以前",0.005,0.004)*24),0)</f>
        <v>0</v>
      </c>
      <c r="K18" s="66"/>
      <c r="L18" s="86" t="s">
        <v>3</v>
      </c>
      <c r="M18" s="65">
        <f>ROUND(SUM(F14:F17,F20:F21)*(1-IF(G6="昭和37年4月1日以前",0.005,0.004)*24),0)</f>
        <v>0</v>
      </c>
      <c r="N18" s="66"/>
      <c r="O18" s="88" t="s">
        <v>3</v>
      </c>
      <c r="P18" s="65">
        <f>ROUND((IF(G4="一般組合員",,F18)+F22)*(1-IF(G6="昭和37年4月1日以前",0.005,0.004)*24),0)</f>
        <v>0</v>
      </c>
      <c r="Q18" s="66"/>
      <c r="R18" s="90" t="s">
        <v>3</v>
      </c>
      <c r="S18" s="104">
        <f>SUM(J18,M18,P18)</f>
        <v>0</v>
      </c>
      <c r="T18" s="105"/>
      <c r="U18" s="108" t="s">
        <v>3</v>
      </c>
    </row>
    <row r="19" spans="1:21" ht="30" customHeight="1" x14ac:dyDescent="0.4">
      <c r="A19" s="5"/>
      <c r="B19" s="70"/>
      <c r="C19" s="71"/>
      <c r="D19" s="5"/>
      <c r="E19" s="74"/>
      <c r="F19" s="55"/>
      <c r="G19" s="76"/>
      <c r="H19" s="5"/>
      <c r="I19" s="83"/>
      <c r="J19" s="67"/>
      <c r="K19" s="68"/>
      <c r="L19" s="87"/>
      <c r="M19" s="67"/>
      <c r="N19" s="68"/>
      <c r="O19" s="89"/>
      <c r="P19" s="67"/>
      <c r="Q19" s="68"/>
      <c r="R19" s="91"/>
      <c r="S19" s="106"/>
      <c r="T19" s="107"/>
      <c r="U19" s="109"/>
    </row>
    <row r="20" spans="1:21" ht="30" customHeight="1" x14ac:dyDescent="0.4">
      <c r="A20" s="5"/>
      <c r="B20" s="70"/>
      <c r="C20" s="72" t="s">
        <v>10</v>
      </c>
      <c r="D20" s="5"/>
      <c r="E20" s="21" t="s">
        <v>9</v>
      </c>
      <c r="F20" s="18"/>
      <c r="G20" s="20" t="s">
        <v>3</v>
      </c>
      <c r="H20" s="5"/>
      <c r="I20" s="80" t="s">
        <v>8</v>
      </c>
      <c r="J20" s="65">
        <f>ROUND(E12*(1-IF(G6="昭和37年4月1日以前",0.005,0.004)*12),0)</f>
        <v>0</v>
      </c>
      <c r="K20" s="66"/>
      <c r="L20" s="86" t="s">
        <v>3</v>
      </c>
      <c r="M20" s="65">
        <f>ROUND(SUM(F14:F17,F20:F21)*(1-IF(G6="昭和37年4月1日以前",0.005,0.004)*12),0)</f>
        <v>0</v>
      </c>
      <c r="N20" s="66"/>
      <c r="O20" s="88" t="s">
        <v>3</v>
      </c>
      <c r="P20" s="65">
        <f>ROUND((IF(G4="一般組合員",,F18)+F22)*(1-IF(G6="昭和37年4月1日以前",0.005,0.004)*12),0)</f>
        <v>0</v>
      </c>
      <c r="Q20" s="66"/>
      <c r="R20" s="90" t="s">
        <v>3</v>
      </c>
      <c r="S20" s="104">
        <f>SUM(J20,M20,P20)</f>
        <v>0</v>
      </c>
      <c r="T20" s="105"/>
      <c r="U20" s="108" t="s">
        <v>3</v>
      </c>
    </row>
    <row r="21" spans="1:21" ht="30" customHeight="1" x14ac:dyDescent="0.4">
      <c r="A21" s="5"/>
      <c r="B21" s="70"/>
      <c r="C21" s="71"/>
      <c r="D21" s="5"/>
      <c r="E21" s="21" t="s">
        <v>7</v>
      </c>
      <c r="F21" s="18"/>
      <c r="G21" s="20" t="s">
        <v>3</v>
      </c>
      <c r="H21" s="5"/>
      <c r="I21" s="81"/>
      <c r="J21" s="67"/>
      <c r="K21" s="68"/>
      <c r="L21" s="87"/>
      <c r="M21" s="67"/>
      <c r="N21" s="68"/>
      <c r="O21" s="89"/>
      <c r="P21" s="67"/>
      <c r="Q21" s="68"/>
      <c r="R21" s="91"/>
      <c r="S21" s="106"/>
      <c r="T21" s="107"/>
      <c r="U21" s="109"/>
    </row>
    <row r="22" spans="1:21" ht="30" customHeight="1" x14ac:dyDescent="0.4">
      <c r="A22" s="5"/>
      <c r="B22" s="70"/>
      <c r="C22" s="71"/>
      <c r="D22" s="5"/>
      <c r="E22" s="19" t="s">
        <v>6</v>
      </c>
      <c r="F22" s="18"/>
      <c r="G22" s="17" t="s">
        <v>3</v>
      </c>
      <c r="H22" s="5"/>
      <c r="I22" s="80" t="s">
        <v>5</v>
      </c>
      <c r="J22" s="138">
        <f>E12</f>
        <v>0</v>
      </c>
      <c r="K22" s="139"/>
      <c r="L22" s="86" t="s">
        <v>3</v>
      </c>
      <c r="M22" s="138">
        <f>SUM(F14:F17,F20:F21)</f>
        <v>0</v>
      </c>
      <c r="N22" s="139"/>
      <c r="O22" s="88" t="s">
        <v>3</v>
      </c>
      <c r="P22" s="65">
        <f>IF(G4="一般組合員",,F18)+F22</f>
        <v>0</v>
      </c>
      <c r="Q22" s="66"/>
      <c r="R22" s="90" t="s">
        <v>3</v>
      </c>
      <c r="S22" s="133">
        <f>SUM(J22,M22,P22)</f>
        <v>0</v>
      </c>
      <c r="T22" s="134"/>
      <c r="U22" s="108" t="s">
        <v>3</v>
      </c>
    </row>
    <row r="23" spans="1:21" ht="30" customHeight="1" x14ac:dyDescent="0.4">
      <c r="A23" s="5"/>
      <c r="B23" s="110" t="s">
        <v>4</v>
      </c>
      <c r="C23" s="110"/>
      <c r="D23" s="5"/>
      <c r="E23" s="117">
        <f>SUM(E12,F14:F22)</f>
        <v>0</v>
      </c>
      <c r="F23" s="118"/>
      <c r="G23" s="16" t="s">
        <v>3</v>
      </c>
      <c r="H23" s="5"/>
      <c r="I23" s="81"/>
      <c r="J23" s="140"/>
      <c r="K23" s="141"/>
      <c r="L23" s="87"/>
      <c r="M23" s="140"/>
      <c r="N23" s="141"/>
      <c r="O23" s="89"/>
      <c r="P23" s="67"/>
      <c r="Q23" s="68"/>
      <c r="R23" s="91"/>
      <c r="S23" s="135"/>
      <c r="T23" s="136"/>
      <c r="U23" s="109"/>
    </row>
    <row r="24" spans="1:21" ht="9.9499999999999993" customHeight="1" x14ac:dyDescent="0.4">
      <c r="A24" s="5"/>
      <c r="B24" s="15"/>
      <c r="C24" s="15"/>
      <c r="D24" s="5"/>
      <c r="E24" s="14"/>
      <c r="F24" s="14"/>
      <c r="G24" s="13"/>
      <c r="H24" s="5"/>
      <c r="I24" s="12"/>
      <c r="J24" s="10"/>
      <c r="K24" s="10"/>
      <c r="L24" s="9"/>
      <c r="M24" s="10"/>
      <c r="N24" s="10"/>
      <c r="O24" s="9"/>
      <c r="P24" s="11"/>
      <c r="Q24" s="11"/>
      <c r="R24" s="9"/>
      <c r="S24" s="10"/>
      <c r="T24" s="10"/>
      <c r="U24" s="9"/>
    </row>
    <row r="25" spans="1:21" s="6" customFormat="1" ht="50.1" customHeight="1" x14ac:dyDescent="0.4">
      <c r="A25" s="8"/>
      <c r="C25" s="7"/>
      <c r="D25" s="7"/>
      <c r="E25" s="7"/>
      <c r="F25" s="132" t="s">
        <v>34</v>
      </c>
      <c r="G25" s="132"/>
      <c r="H25" s="132"/>
      <c r="I25" s="132"/>
      <c r="J25" s="132"/>
      <c r="K25" s="132"/>
      <c r="L25" s="132"/>
      <c r="M25" s="132"/>
      <c r="N25" s="132"/>
      <c r="O25" s="132"/>
      <c r="P25" s="132"/>
      <c r="Q25" s="132"/>
      <c r="R25" s="132"/>
      <c r="S25" s="132"/>
      <c r="T25" s="132"/>
      <c r="U25" s="132"/>
    </row>
    <row r="26" spans="1:21" ht="9.9499999999999993" customHeight="1" x14ac:dyDescent="0.4"/>
    <row r="27" spans="1:21" ht="50.1" customHeight="1" x14ac:dyDescent="0.4">
      <c r="B27" s="137" t="s">
        <v>2</v>
      </c>
      <c r="C27" s="137"/>
      <c r="D27" s="137"/>
      <c r="E27" s="137"/>
      <c r="F27" s="137"/>
      <c r="G27" s="137"/>
      <c r="H27" s="137"/>
      <c r="I27" s="137"/>
      <c r="J27" s="137"/>
      <c r="K27" s="137"/>
      <c r="L27" s="137"/>
      <c r="M27" s="137"/>
      <c r="N27" s="137"/>
      <c r="O27" s="137"/>
      <c r="P27" s="137"/>
      <c r="Q27" s="137"/>
      <c r="R27" s="137"/>
      <c r="S27" s="137"/>
      <c r="T27" s="137"/>
      <c r="U27" s="137"/>
    </row>
    <row r="28" spans="1:21" s="5" customFormat="1" ht="20.100000000000001" customHeight="1" x14ac:dyDescent="0.4">
      <c r="B28" s="130" t="s">
        <v>1</v>
      </c>
      <c r="C28" s="131"/>
      <c r="D28" s="131"/>
      <c r="E28" s="131"/>
      <c r="F28" s="131"/>
      <c r="G28" s="131"/>
      <c r="H28" s="131"/>
      <c r="I28" s="131"/>
      <c r="J28" s="131"/>
      <c r="K28" s="131"/>
      <c r="L28" s="131"/>
      <c r="M28" s="131"/>
      <c r="N28" s="131"/>
      <c r="O28" s="131"/>
      <c r="P28" s="131"/>
      <c r="Q28" s="131"/>
      <c r="R28" s="131"/>
      <c r="S28" s="131"/>
      <c r="T28" s="131"/>
      <c r="U28" s="131"/>
    </row>
    <row r="29" spans="1:21" ht="18.75" customHeight="1" x14ac:dyDescent="0.4">
      <c r="B29" s="4"/>
      <c r="C29" s="129" t="s">
        <v>35</v>
      </c>
      <c r="D29" s="129"/>
      <c r="E29" s="129"/>
      <c r="F29" s="129"/>
      <c r="G29" s="129"/>
      <c r="H29" s="129"/>
      <c r="I29" s="129"/>
      <c r="J29" s="129"/>
      <c r="K29" s="129"/>
      <c r="L29" s="129"/>
      <c r="M29" s="129"/>
      <c r="N29" s="129"/>
      <c r="O29" s="129"/>
      <c r="P29" s="129"/>
      <c r="Q29" s="129"/>
      <c r="R29" s="129"/>
      <c r="S29" s="129"/>
      <c r="T29" s="129"/>
      <c r="U29" s="129"/>
    </row>
    <row r="30" spans="1:21" ht="18.75" customHeight="1" x14ac:dyDescent="0.4">
      <c r="B30" s="4"/>
      <c r="C30" s="129"/>
      <c r="D30" s="129"/>
      <c r="E30" s="129"/>
      <c r="F30" s="129"/>
      <c r="G30" s="129"/>
      <c r="H30" s="129"/>
      <c r="I30" s="129"/>
      <c r="J30" s="129"/>
      <c r="K30" s="129"/>
      <c r="L30" s="129"/>
      <c r="M30" s="129"/>
      <c r="N30" s="129"/>
      <c r="O30" s="129"/>
      <c r="P30" s="129"/>
      <c r="Q30" s="129"/>
      <c r="R30" s="129"/>
      <c r="S30" s="129"/>
      <c r="T30" s="129"/>
      <c r="U30" s="129"/>
    </row>
    <row r="31" spans="1:21" ht="18.75" customHeight="1" x14ac:dyDescent="0.4">
      <c r="B31" s="4"/>
      <c r="C31" s="129"/>
      <c r="D31" s="129"/>
      <c r="E31" s="129"/>
      <c r="F31" s="129"/>
      <c r="G31" s="129"/>
      <c r="H31" s="129"/>
      <c r="I31" s="129"/>
      <c r="J31" s="129"/>
      <c r="K31" s="129"/>
      <c r="L31" s="129"/>
      <c r="M31" s="129"/>
      <c r="N31" s="129"/>
      <c r="O31" s="129"/>
      <c r="P31" s="129"/>
      <c r="Q31" s="129"/>
      <c r="R31" s="129"/>
      <c r="S31" s="129"/>
      <c r="T31" s="129"/>
      <c r="U31" s="129"/>
    </row>
    <row r="32" spans="1:21" ht="18.75" customHeight="1" x14ac:dyDescent="0.4">
      <c r="B32" s="4"/>
      <c r="C32" s="129"/>
      <c r="D32" s="129"/>
      <c r="E32" s="129"/>
      <c r="F32" s="129"/>
      <c r="G32" s="129"/>
      <c r="H32" s="129"/>
      <c r="I32" s="129"/>
      <c r="J32" s="129"/>
      <c r="K32" s="129"/>
      <c r="L32" s="129"/>
      <c r="M32" s="129"/>
      <c r="N32" s="129"/>
      <c r="O32" s="129"/>
      <c r="P32" s="129"/>
      <c r="Q32" s="129"/>
      <c r="R32" s="129"/>
      <c r="S32" s="129"/>
      <c r="T32" s="129"/>
      <c r="U32" s="129"/>
    </row>
    <row r="33" spans="2:21" ht="18.75" customHeight="1" x14ac:dyDescent="0.4">
      <c r="B33" s="4"/>
      <c r="C33" s="129"/>
      <c r="D33" s="129"/>
      <c r="E33" s="129"/>
      <c r="F33" s="129"/>
      <c r="G33" s="129"/>
      <c r="H33" s="129"/>
      <c r="I33" s="129"/>
      <c r="J33" s="129"/>
      <c r="K33" s="129"/>
      <c r="L33" s="129"/>
      <c r="M33" s="129"/>
      <c r="N33" s="129"/>
      <c r="O33" s="129"/>
      <c r="P33" s="129"/>
      <c r="Q33" s="129"/>
      <c r="R33" s="129"/>
      <c r="S33" s="129"/>
      <c r="T33" s="129"/>
      <c r="U33" s="129"/>
    </row>
    <row r="34" spans="2:21" ht="18.75" customHeight="1" x14ac:dyDescent="0.4">
      <c r="B34" s="128" t="s">
        <v>0</v>
      </c>
      <c r="C34" s="128"/>
      <c r="D34" s="128"/>
      <c r="E34" s="128"/>
      <c r="F34" s="128"/>
      <c r="G34" s="128"/>
      <c r="H34" s="128"/>
      <c r="I34" s="128"/>
      <c r="J34" s="128"/>
      <c r="K34" s="128"/>
      <c r="L34" s="128"/>
      <c r="M34" s="128"/>
      <c r="N34" s="128"/>
      <c r="O34" s="128"/>
      <c r="P34" s="128"/>
      <c r="Q34" s="128"/>
      <c r="R34" s="128"/>
      <c r="S34" s="128"/>
      <c r="T34" s="128"/>
      <c r="U34" s="128"/>
    </row>
    <row r="35" spans="2:21" ht="18.75" customHeight="1" x14ac:dyDescent="0.4">
      <c r="B35" s="3"/>
      <c r="C35" s="3"/>
      <c r="D35" s="3"/>
      <c r="E35" s="3"/>
      <c r="F35" s="3"/>
      <c r="G35" s="3"/>
      <c r="H35" s="3"/>
      <c r="I35" s="3"/>
      <c r="J35" s="3"/>
      <c r="K35" s="3"/>
      <c r="L35" s="3"/>
      <c r="M35" s="3"/>
      <c r="N35" s="3"/>
      <c r="O35" s="3"/>
      <c r="P35" s="3"/>
      <c r="Q35" s="3"/>
      <c r="R35" s="3"/>
      <c r="S35" s="3"/>
      <c r="T35" s="3"/>
      <c r="U35" s="3"/>
    </row>
    <row r="36" spans="2:21" ht="18.75" customHeight="1" x14ac:dyDescent="0.4">
      <c r="B36" s="2"/>
      <c r="C36" s="2"/>
      <c r="D36" s="2"/>
      <c r="E36" s="2"/>
      <c r="F36" s="2"/>
      <c r="G36" s="2"/>
      <c r="H36" s="2"/>
      <c r="I36" s="2"/>
      <c r="J36" s="2"/>
      <c r="K36" s="2"/>
      <c r="L36" s="2"/>
      <c r="M36" s="2"/>
      <c r="N36" s="2"/>
      <c r="O36" s="2"/>
      <c r="P36" s="2"/>
      <c r="Q36" s="2"/>
      <c r="R36" s="2"/>
      <c r="S36" s="2"/>
      <c r="T36" s="2"/>
      <c r="U36" s="2"/>
    </row>
    <row r="37" spans="2:21" ht="18.75" customHeight="1" x14ac:dyDescent="0.4">
      <c r="B37" s="2"/>
      <c r="C37" s="2"/>
      <c r="D37" s="2"/>
      <c r="E37" s="2"/>
      <c r="F37" s="2"/>
      <c r="G37" s="2"/>
      <c r="H37" s="2"/>
      <c r="I37" s="2"/>
      <c r="J37" s="2"/>
      <c r="K37" s="2"/>
      <c r="L37" s="2"/>
      <c r="M37" s="2"/>
      <c r="N37" s="2"/>
      <c r="O37" s="2"/>
      <c r="P37" s="2"/>
      <c r="Q37" s="2"/>
      <c r="R37" s="2"/>
      <c r="S37" s="2"/>
      <c r="T37" s="2"/>
      <c r="U37" s="2"/>
    </row>
    <row r="38" spans="2:21" ht="18.75" customHeight="1" x14ac:dyDescent="0.4">
      <c r="B38" s="2"/>
      <c r="C38" s="2"/>
      <c r="D38" s="2"/>
      <c r="E38" s="2"/>
      <c r="F38" s="2"/>
      <c r="G38" s="2"/>
      <c r="H38" s="2"/>
      <c r="I38" s="2"/>
      <c r="J38" s="2"/>
      <c r="K38" s="2"/>
      <c r="L38" s="2"/>
      <c r="M38" s="2"/>
      <c r="N38" s="2"/>
      <c r="O38" s="2"/>
      <c r="P38" s="2"/>
      <c r="Q38" s="2"/>
      <c r="R38" s="2"/>
      <c r="S38" s="2"/>
      <c r="T38" s="2"/>
      <c r="U38" s="2"/>
    </row>
    <row r="39" spans="2:21" ht="18.75" customHeight="1" x14ac:dyDescent="0.4">
      <c r="B39" s="2"/>
      <c r="C39" s="2"/>
      <c r="D39" s="2"/>
      <c r="E39" s="2"/>
      <c r="F39" s="2"/>
      <c r="G39" s="2"/>
      <c r="H39" s="2"/>
      <c r="I39" s="2"/>
      <c r="J39" s="2"/>
      <c r="K39" s="2"/>
      <c r="L39" s="2"/>
      <c r="M39" s="2"/>
      <c r="N39" s="2"/>
      <c r="O39" s="2"/>
      <c r="P39" s="2"/>
      <c r="Q39" s="2"/>
      <c r="R39" s="2"/>
      <c r="S39" s="2"/>
      <c r="T39" s="2"/>
      <c r="U39" s="2"/>
    </row>
    <row r="40" spans="2:21" ht="18.75" customHeight="1" x14ac:dyDescent="0.4">
      <c r="B40" s="2"/>
      <c r="C40" s="2"/>
      <c r="D40" s="2"/>
      <c r="E40" s="2"/>
      <c r="F40" s="2"/>
      <c r="G40" s="2"/>
      <c r="H40" s="2"/>
      <c r="I40" s="2"/>
      <c r="J40" s="2"/>
      <c r="K40" s="2"/>
      <c r="L40" s="2"/>
      <c r="M40" s="2"/>
      <c r="N40" s="2"/>
      <c r="O40" s="2"/>
      <c r="P40" s="2"/>
      <c r="Q40" s="2"/>
      <c r="R40" s="2"/>
      <c r="S40" s="2"/>
      <c r="T40" s="2"/>
      <c r="U40" s="2"/>
    </row>
    <row r="41" spans="2:21" ht="18.75" customHeight="1" x14ac:dyDescent="0.4">
      <c r="B41" s="2"/>
      <c r="C41" s="2"/>
      <c r="D41" s="2"/>
      <c r="E41" s="2"/>
      <c r="F41" s="2"/>
      <c r="G41" s="2"/>
      <c r="H41" s="2"/>
      <c r="I41" s="2"/>
      <c r="J41" s="2"/>
      <c r="K41" s="2"/>
      <c r="L41" s="2"/>
      <c r="M41" s="2"/>
      <c r="N41" s="2"/>
      <c r="O41" s="2"/>
      <c r="P41" s="2"/>
      <c r="Q41" s="2"/>
      <c r="R41" s="2"/>
      <c r="S41" s="2"/>
      <c r="T41" s="2"/>
      <c r="U41" s="2"/>
    </row>
  </sheetData>
  <sheetProtection algorithmName="SHA-512" hashValue="wIqQWd+0xp+kAy2qQ7vIL+oPRSUk8y1l7C+5UnEkUUXiPFZ3cbIzb8EG1ydqOLtXUGkfwqxiwCH89C9M44iQeQ==" saltValue="3B1YwBzHFLB034NfWPaxAw==" spinCount="100000" sheet="1" objects="1" scenarios="1" selectLockedCells="1"/>
  <mergeCells count="82">
    <mergeCell ref="M4:T6"/>
    <mergeCell ref="B34:U34"/>
    <mergeCell ref="C29:U33"/>
    <mergeCell ref="B28:U28"/>
    <mergeCell ref="F25:U25"/>
    <mergeCell ref="S22:T23"/>
    <mergeCell ref="U22:U23"/>
    <mergeCell ref="P22:Q23"/>
    <mergeCell ref="R22:R23"/>
    <mergeCell ref="B27:U27"/>
    <mergeCell ref="I22:I23"/>
    <mergeCell ref="J22:K23"/>
    <mergeCell ref="L22:L23"/>
    <mergeCell ref="M22:N23"/>
    <mergeCell ref="O22:O23"/>
    <mergeCell ref="C20:C22"/>
    <mergeCell ref="B23:C23"/>
    <mergeCell ref="M12:N13"/>
    <mergeCell ref="J20:K21"/>
    <mergeCell ref="L20:L21"/>
    <mergeCell ref="M11:O11"/>
    <mergeCell ref="L12:L13"/>
    <mergeCell ref="O12:O13"/>
    <mergeCell ref="J12:K13"/>
    <mergeCell ref="J14:K15"/>
    <mergeCell ref="J11:L11"/>
    <mergeCell ref="L16:L17"/>
    <mergeCell ref="M16:N17"/>
    <mergeCell ref="O16:O17"/>
    <mergeCell ref="E23:F23"/>
    <mergeCell ref="S14:T15"/>
    <mergeCell ref="U14:U15"/>
    <mergeCell ref="U20:U21"/>
    <mergeCell ref="U18:U19"/>
    <mergeCell ref="U16:U17"/>
    <mergeCell ref="S20:T21"/>
    <mergeCell ref="S18:T19"/>
    <mergeCell ref="S16:T17"/>
    <mergeCell ref="B2:U2"/>
    <mergeCell ref="I12:I13"/>
    <mergeCell ref="E13:G13"/>
    <mergeCell ref="L14:L15"/>
    <mergeCell ref="M14:N15"/>
    <mergeCell ref="O14:O15"/>
    <mergeCell ref="P14:Q15"/>
    <mergeCell ref="R14:R15"/>
    <mergeCell ref="P12:Q13"/>
    <mergeCell ref="G6:K6"/>
    <mergeCell ref="E10:G10"/>
    <mergeCell ref="I10:U10"/>
    <mergeCell ref="S11:U11"/>
    <mergeCell ref="S12:T13"/>
    <mergeCell ref="R12:R13"/>
    <mergeCell ref="U12:U13"/>
    <mergeCell ref="P11:R11"/>
    <mergeCell ref="I20:I21"/>
    <mergeCell ref="I18:I19"/>
    <mergeCell ref="I16:I17"/>
    <mergeCell ref="I14:I15"/>
    <mergeCell ref="P16:Q17"/>
    <mergeCell ref="L18:L19"/>
    <mergeCell ref="M18:N19"/>
    <mergeCell ref="O18:O19"/>
    <mergeCell ref="P18:Q19"/>
    <mergeCell ref="R18:R19"/>
    <mergeCell ref="R16:R17"/>
    <mergeCell ref="M20:N21"/>
    <mergeCell ref="O20:O21"/>
    <mergeCell ref="R20:R21"/>
    <mergeCell ref="P20:Q21"/>
    <mergeCell ref="G4:K4"/>
    <mergeCell ref="F18:F19"/>
    <mergeCell ref="B11:C12"/>
    <mergeCell ref="E11:G11"/>
    <mergeCell ref="E12:F12"/>
    <mergeCell ref="J16:K17"/>
    <mergeCell ref="J18:K19"/>
    <mergeCell ref="B14:B22"/>
    <mergeCell ref="C14:C15"/>
    <mergeCell ref="C16:C19"/>
    <mergeCell ref="E18:E19"/>
    <mergeCell ref="G18:G19"/>
  </mergeCells>
  <phoneticPr fontId="2"/>
  <dataValidations count="2">
    <dataValidation type="list" allowBlank="1" showInputMessage="1" showErrorMessage="1" sqref="G4:K4">
      <formula1>"退職,一般組合員,短期組合員"</formula1>
    </dataValidation>
    <dataValidation type="list" allowBlank="1" showInputMessage="1" showErrorMessage="1" sqref="G6">
      <formula1>"昭和37年4月1日以前,昭和37年4月2日以降"</formula1>
    </dataValidation>
  </dataValidations>
  <printOptions horizontalCentered="1" verticalCentered="1"/>
  <pageMargins left="0" right="0" top="0" bottom="0" header="0" footer="0"/>
  <pageSetup paperSize="9" scale="68" orientation="landscape" verticalDpi="0" r:id="rId1"/>
  <ignoredErrors>
    <ignoredError sqref="M12 M14 M16 M18 M20 M22"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2:N47"/>
  <sheetViews>
    <sheetView zoomScaleNormal="100" workbookViewId="0">
      <pane xSplit="14" ySplit="6" topLeftCell="O7" activePane="bottomRight" state="frozen"/>
      <selection activeCell="G4" sqref="G4:K4"/>
      <selection pane="topRight" activeCell="G4" sqref="G4:K4"/>
      <selection pane="bottomLeft" activeCell="G4" sqref="G4:K4"/>
      <selection pane="bottomRight" activeCell="G4" sqref="G4:K4"/>
    </sheetView>
  </sheetViews>
  <sheetFormatPr defaultRowHeight="18.75" x14ac:dyDescent="0.4"/>
  <cols>
    <col min="1" max="1" width="27" customWidth="1"/>
    <col min="2" max="2" width="9.5" hidden="1" customWidth="1"/>
    <col min="3" max="3" width="12.625" style="6" customWidth="1"/>
    <col min="4" max="4" width="9.5" hidden="1" customWidth="1"/>
    <col min="5" max="5" width="12.625" customWidth="1"/>
    <col min="6" max="6" width="9.5" hidden="1" customWidth="1"/>
    <col min="7" max="7" width="12.625" customWidth="1"/>
    <col min="8" max="8" width="9.5" hidden="1" customWidth="1"/>
    <col min="9" max="9" width="12.625" customWidth="1"/>
    <col min="10" max="10" width="9.5" hidden="1" customWidth="1"/>
    <col min="11" max="11" width="12.625" customWidth="1"/>
    <col min="12" max="12" width="9.5" hidden="1" customWidth="1"/>
    <col min="13" max="13" width="12.625" customWidth="1"/>
  </cols>
  <sheetData>
    <row r="2" spans="1:14" ht="30" x14ac:dyDescent="0.4">
      <c r="A2" s="143" t="s">
        <v>36</v>
      </c>
      <c r="B2" s="143"/>
      <c r="C2" s="143"/>
      <c r="D2" s="143"/>
      <c r="E2" s="143"/>
      <c r="F2" s="143"/>
      <c r="G2" s="143"/>
      <c r="H2" s="143"/>
      <c r="I2" s="143"/>
      <c r="J2" s="143"/>
      <c r="K2" s="143"/>
      <c r="L2" s="143"/>
      <c r="M2" s="143"/>
      <c r="N2" s="143"/>
    </row>
    <row r="3" spans="1:14" ht="15" customHeight="1" x14ac:dyDescent="0.4">
      <c r="B3" s="48"/>
      <c r="C3" s="142" t="s">
        <v>32</v>
      </c>
      <c r="D3" s="142"/>
      <c r="E3" s="142"/>
      <c r="F3" s="142"/>
      <c r="G3" s="142"/>
      <c r="H3" s="142"/>
      <c r="I3" s="142"/>
      <c r="J3" s="142"/>
      <c r="K3" s="142"/>
      <c r="L3" s="142"/>
      <c r="M3" s="142"/>
    </row>
    <row r="4" spans="1:14" ht="9.9499999999999993" customHeight="1" x14ac:dyDescent="0.4">
      <c r="B4" s="48"/>
      <c r="C4" s="49"/>
      <c r="D4" s="49"/>
      <c r="E4" s="49"/>
      <c r="F4" s="49"/>
      <c r="G4" s="49"/>
      <c r="H4" s="49"/>
      <c r="I4" s="49"/>
      <c r="J4" s="49"/>
      <c r="K4" s="49"/>
      <c r="L4" s="49"/>
      <c r="M4" s="49"/>
    </row>
    <row r="5" spans="1:14" ht="20.100000000000001" customHeight="1" x14ac:dyDescent="0.4">
      <c r="M5" t="s">
        <v>33</v>
      </c>
    </row>
    <row r="6" spans="1:14" ht="39.950000000000003" customHeight="1" x14ac:dyDescent="0.4">
      <c r="A6" s="37"/>
      <c r="B6" s="47"/>
      <c r="C6" s="41" t="s">
        <v>19</v>
      </c>
      <c r="D6" s="41"/>
      <c r="E6" s="41" t="s">
        <v>15</v>
      </c>
      <c r="F6" s="41"/>
      <c r="G6" s="41" t="s">
        <v>13</v>
      </c>
      <c r="H6" s="41"/>
      <c r="I6" s="41" t="s">
        <v>11</v>
      </c>
      <c r="J6" s="41"/>
      <c r="K6" s="41" t="s">
        <v>8</v>
      </c>
      <c r="L6" s="41"/>
      <c r="M6" s="41" t="s">
        <v>5</v>
      </c>
    </row>
    <row r="7" spans="1:14" ht="24" x14ac:dyDescent="0.4">
      <c r="A7" s="42">
        <v>60</v>
      </c>
      <c r="B7" s="43">
        <f>繰上げ試算シート!$S$12</f>
        <v>0</v>
      </c>
      <c r="C7" s="44">
        <f>SUM(B7)</f>
        <v>0</v>
      </c>
      <c r="D7" s="45"/>
      <c r="E7" s="46"/>
      <c r="F7" s="45"/>
      <c r="G7" s="46"/>
      <c r="H7" s="45"/>
      <c r="I7" s="46"/>
      <c r="J7" s="45"/>
      <c r="K7" s="46"/>
      <c r="L7" s="45"/>
      <c r="M7" s="46"/>
    </row>
    <row r="8" spans="1:14" ht="24" x14ac:dyDescent="0.4">
      <c r="A8" s="38">
        <v>61</v>
      </c>
      <c r="B8" s="39">
        <f>繰上げ試算シート!$S$12</f>
        <v>0</v>
      </c>
      <c r="C8" s="36">
        <f>SUM(B8+C7)</f>
        <v>0</v>
      </c>
      <c r="D8" s="39">
        <f>繰上げ試算シート!$S$14</f>
        <v>0</v>
      </c>
      <c r="E8" s="39">
        <f>D8</f>
        <v>0</v>
      </c>
      <c r="F8" s="37"/>
      <c r="G8" s="40"/>
      <c r="H8" s="37"/>
      <c r="I8" s="40"/>
      <c r="J8" s="37"/>
      <c r="K8" s="40"/>
      <c r="L8" s="37"/>
      <c r="M8" s="40"/>
    </row>
    <row r="9" spans="1:14" ht="24" x14ac:dyDescent="0.4">
      <c r="A9" s="38">
        <v>62</v>
      </c>
      <c r="B9" s="39">
        <f>繰上げ試算シート!$S$12</f>
        <v>0</v>
      </c>
      <c r="C9" s="36">
        <f t="shared" ref="C9:C47" si="0">SUM(B9+C8)</f>
        <v>0</v>
      </c>
      <c r="D9" s="39">
        <f>繰上げ試算シート!$S$14</f>
        <v>0</v>
      </c>
      <c r="E9" s="39">
        <f>E8+D9</f>
        <v>0</v>
      </c>
      <c r="F9" s="39">
        <f>繰上げ試算シート!$S$16</f>
        <v>0</v>
      </c>
      <c r="G9" s="39">
        <f>F9</f>
        <v>0</v>
      </c>
      <c r="H9" s="37"/>
      <c r="I9" s="40"/>
      <c r="J9" s="37"/>
      <c r="K9" s="40"/>
      <c r="L9" s="37"/>
      <c r="M9" s="40"/>
    </row>
    <row r="10" spans="1:14" ht="24" x14ac:dyDescent="0.4">
      <c r="A10" s="38">
        <v>63</v>
      </c>
      <c r="B10" s="39">
        <f>繰上げ試算シート!$S$12</f>
        <v>0</v>
      </c>
      <c r="C10" s="36">
        <f t="shared" si="0"/>
        <v>0</v>
      </c>
      <c r="D10" s="39">
        <f>繰上げ試算シート!$S$14</f>
        <v>0</v>
      </c>
      <c r="E10" s="39">
        <f t="shared" ref="E10:E47" si="1">E9+D10</f>
        <v>0</v>
      </c>
      <c r="F10" s="39">
        <f>繰上げ試算シート!$S$16</f>
        <v>0</v>
      </c>
      <c r="G10" s="39">
        <f>F10+G9</f>
        <v>0</v>
      </c>
      <c r="H10" s="39">
        <f>繰上げ試算シート!$S$18</f>
        <v>0</v>
      </c>
      <c r="I10" s="39">
        <f>H10</f>
        <v>0</v>
      </c>
      <c r="J10" s="37"/>
      <c r="K10" s="40"/>
      <c r="L10" s="37"/>
      <c r="M10" s="40"/>
    </row>
    <row r="11" spans="1:14" ht="24" x14ac:dyDescent="0.4">
      <c r="A11" s="38">
        <v>64</v>
      </c>
      <c r="B11" s="39">
        <f>繰上げ試算シート!$S$12</f>
        <v>0</v>
      </c>
      <c r="C11" s="36">
        <f t="shared" si="0"/>
        <v>0</v>
      </c>
      <c r="D11" s="39">
        <f>繰上げ試算シート!$S$14</f>
        <v>0</v>
      </c>
      <c r="E11" s="39">
        <f t="shared" si="1"/>
        <v>0</v>
      </c>
      <c r="F11" s="39">
        <f>繰上げ試算シート!$S$16</f>
        <v>0</v>
      </c>
      <c r="G11" s="39">
        <f t="shared" ref="G11:G47" si="2">F11+G10</f>
        <v>0</v>
      </c>
      <c r="H11" s="39">
        <f>繰上げ試算シート!$S$18</f>
        <v>0</v>
      </c>
      <c r="I11" s="39">
        <f>H11+I10</f>
        <v>0</v>
      </c>
      <c r="J11" s="39">
        <f>繰上げ試算シート!$S$20</f>
        <v>0</v>
      </c>
      <c r="K11" s="39">
        <f>J11</f>
        <v>0</v>
      </c>
      <c r="L11" s="37"/>
      <c r="M11" s="40"/>
    </row>
    <row r="12" spans="1:14" ht="24" x14ac:dyDescent="0.4">
      <c r="A12" s="42">
        <v>65</v>
      </c>
      <c r="B12" s="43">
        <f>繰上げ試算シート!$S$12</f>
        <v>0</v>
      </c>
      <c r="C12" s="44">
        <f t="shared" si="0"/>
        <v>0</v>
      </c>
      <c r="D12" s="43">
        <f>繰上げ試算シート!$S$14</f>
        <v>0</v>
      </c>
      <c r="E12" s="43">
        <f t="shared" si="1"/>
        <v>0</v>
      </c>
      <c r="F12" s="43">
        <f>繰上げ試算シート!$S$16</f>
        <v>0</v>
      </c>
      <c r="G12" s="43">
        <f t="shared" si="2"/>
        <v>0</v>
      </c>
      <c r="H12" s="43">
        <f>繰上げ試算シート!$S$18</f>
        <v>0</v>
      </c>
      <c r="I12" s="43">
        <f t="shared" ref="I12:I47" si="3">H12+I11</f>
        <v>0</v>
      </c>
      <c r="J12" s="43">
        <f>繰上げ試算シート!$S$20</f>
        <v>0</v>
      </c>
      <c r="K12" s="43">
        <f>J12+K11</f>
        <v>0</v>
      </c>
      <c r="L12" s="43">
        <f>繰上げ試算シート!$S$22</f>
        <v>0</v>
      </c>
      <c r="M12" s="43">
        <f>L12</f>
        <v>0</v>
      </c>
    </row>
    <row r="13" spans="1:14" ht="24" x14ac:dyDescent="0.4">
      <c r="A13" s="38">
        <v>66</v>
      </c>
      <c r="B13" s="39">
        <f>繰上げ試算シート!$S$12</f>
        <v>0</v>
      </c>
      <c r="C13" s="36">
        <f t="shared" si="0"/>
        <v>0</v>
      </c>
      <c r="D13" s="39">
        <f>繰上げ試算シート!$S$14</f>
        <v>0</v>
      </c>
      <c r="E13" s="39">
        <f t="shared" si="1"/>
        <v>0</v>
      </c>
      <c r="F13" s="39">
        <f>繰上げ試算シート!$S$16</f>
        <v>0</v>
      </c>
      <c r="G13" s="39">
        <f t="shared" si="2"/>
        <v>0</v>
      </c>
      <c r="H13" s="39">
        <f>繰上げ試算シート!$S$18</f>
        <v>0</v>
      </c>
      <c r="I13" s="39">
        <f t="shared" si="3"/>
        <v>0</v>
      </c>
      <c r="J13" s="39">
        <f>繰上げ試算シート!$S$20</f>
        <v>0</v>
      </c>
      <c r="K13" s="39">
        <f t="shared" ref="K13:K47" si="4">J13+K12</f>
        <v>0</v>
      </c>
      <c r="L13" s="39">
        <f>繰上げ試算シート!$S$22</f>
        <v>0</v>
      </c>
      <c r="M13" s="39">
        <f>L13+M12</f>
        <v>0</v>
      </c>
    </row>
    <row r="14" spans="1:14" ht="24" x14ac:dyDescent="0.4">
      <c r="A14" s="38">
        <v>67</v>
      </c>
      <c r="B14" s="39">
        <f>繰上げ試算シート!$S$12</f>
        <v>0</v>
      </c>
      <c r="C14" s="36">
        <f t="shared" si="0"/>
        <v>0</v>
      </c>
      <c r="D14" s="39">
        <f>繰上げ試算シート!$S$14</f>
        <v>0</v>
      </c>
      <c r="E14" s="39">
        <f t="shared" si="1"/>
        <v>0</v>
      </c>
      <c r="F14" s="39">
        <f>繰上げ試算シート!$S$16</f>
        <v>0</v>
      </c>
      <c r="G14" s="39">
        <f t="shared" si="2"/>
        <v>0</v>
      </c>
      <c r="H14" s="39">
        <f>繰上げ試算シート!$S$18</f>
        <v>0</v>
      </c>
      <c r="I14" s="39">
        <f t="shared" si="3"/>
        <v>0</v>
      </c>
      <c r="J14" s="39">
        <f>繰上げ試算シート!$S$20</f>
        <v>0</v>
      </c>
      <c r="K14" s="39">
        <f t="shared" si="4"/>
        <v>0</v>
      </c>
      <c r="L14" s="39">
        <f>繰上げ試算シート!$S$22</f>
        <v>0</v>
      </c>
      <c r="M14" s="39">
        <f t="shared" ref="M14:M47" si="5">L14+M13</f>
        <v>0</v>
      </c>
    </row>
    <row r="15" spans="1:14" ht="24" x14ac:dyDescent="0.4">
      <c r="A15" s="38">
        <v>68</v>
      </c>
      <c r="B15" s="39">
        <f>繰上げ試算シート!$S$12</f>
        <v>0</v>
      </c>
      <c r="C15" s="36">
        <f t="shared" si="0"/>
        <v>0</v>
      </c>
      <c r="D15" s="39">
        <f>繰上げ試算シート!$S$14</f>
        <v>0</v>
      </c>
      <c r="E15" s="39">
        <f t="shared" si="1"/>
        <v>0</v>
      </c>
      <c r="F15" s="39">
        <f>繰上げ試算シート!$S$16</f>
        <v>0</v>
      </c>
      <c r="G15" s="39">
        <f t="shared" si="2"/>
        <v>0</v>
      </c>
      <c r="H15" s="39">
        <f>繰上げ試算シート!$S$18</f>
        <v>0</v>
      </c>
      <c r="I15" s="39">
        <f t="shared" si="3"/>
        <v>0</v>
      </c>
      <c r="J15" s="39">
        <f>繰上げ試算シート!$S$20</f>
        <v>0</v>
      </c>
      <c r="K15" s="39">
        <f t="shared" si="4"/>
        <v>0</v>
      </c>
      <c r="L15" s="39">
        <f>繰上げ試算シート!$S$22</f>
        <v>0</v>
      </c>
      <c r="M15" s="39">
        <f t="shared" si="5"/>
        <v>0</v>
      </c>
    </row>
    <row r="16" spans="1:14" ht="24" x14ac:dyDescent="0.4">
      <c r="A16" s="38">
        <v>69</v>
      </c>
      <c r="B16" s="39">
        <f>繰上げ試算シート!$S$12</f>
        <v>0</v>
      </c>
      <c r="C16" s="36">
        <f t="shared" si="0"/>
        <v>0</v>
      </c>
      <c r="D16" s="39">
        <f>繰上げ試算シート!$S$14</f>
        <v>0</v>
      </c>
      <c r="E16" s="39">
        <f t="shared" si="1"/>
        <v>0</v>
      </c>
      <c r="F16" s="39">
        <f>繰上げ試算シート!$S$16</f>
        <v>0</v>
      </c>
      <c r="G16" s="39">
        <f t="shared" si="2"/>
        <v>0</v>
      </c>
      <c r="H16" s="39">
        <f>繰上げ試算シート!$S$18</f>
        <v>0</v>
      </c>
      <c r="I16" s="39">
        <f t="shared" si="3"/>
        <v>0</v>
      </c>
      <c r="J16" s="39">
        <f>繰上げ試算シート!$S$20</f>
        <v>0</v>
      </c>
      <c r="K16" s="39">
        <f t="shared" si="4"/>
        <v>0</v>
      </c>
      <c r="L16" s="39">
        <f>繰上げ試算シート!$S$22</f>
        <v>0</v>
      </c>
      <c r="M16" s="39">
        <f t="shared" si="5"/>
        <v>0</v>
      </c>
    </row>
    <row r="17" spans="1:13" ht="24" x14ac:dyDescent="0.4">
      <c r="A17" s="42">
        <v>70</v>
      </c>
      <c r="B17" s="43">
        <f>繰上げ試算シート!$S$12</f>
        <v>0</v>
      </c>
      <c r="C17" s="44">
        <f t="shared" si="0"/>
        <v>0</v>
      </c>
      <c r="D17" s="43">
        <f>繰上げ試算シート!$S$14</f>
        <v>0</v>
      </c>
      <c r="E17" s="43">
        <f t="shared" si="1"/>
        <v>0</v>
      </c>
      <c r="F17" s="43">
        <f>繰上げ試算シート!$S$16</f>
        <v>0</v>
      </c>
      <c r="G17" s="43">
        <f t="shared" si="2"/>
        <v>0</v>
      </c>
      <c r="H17" s="43">
        <f>繰上げ試算シート!$S$18</f>
        <v>0</v>
      </c>
      <c r="I17" s="43">
        <f t="shared" si="3"/>
        <v>0</v>
      </c>
      <c r="J17" s="43">
        <f>繰上げ試算シート!$S$20</f>
        <v>0</v>
      </c>
      <c r="K17" s="43">
        <f t="shared" si="4"/>
        <v>0</v>
      </c>
      <c r="L17" s="43">
        <f>繰上げ試算シート!$S$22</f>
        <v>0</v>
      </c>
      <c r="M17" s="43">
        <f t="shared" si="5"/>
        <v>0</v>
      </c>
    </row>
    <row r="18" spans="1:13" ht="24" x14ac:dyDescent="0.4">
      <c r="A18" s="38">
        <v>71</v>
      </c>
      <c r="B18" s="39">
        <f>繰上げ試算シート!$S$12</f>
        <v>0</v>
      </c>
      <c r="C18" s="36">
        <f t="shared" si="0"/>
        <v>0</v>
      </c>
      <c r="D18" s="39">
        <f>繰上げ試算シート!$S$14</f>
        <v>0</v>
      </c>
      <c r="E18" s="39">
        <f t="shared" si="1"/>
        <v>0</v>
      </c>
      <c r="F18" s="39">
        <f>繰上げ試算シート!$S$16</f>
        <v>0</v>
      </c>
      <c r="G18" s="39">
        <f t="shared" si="2"/>
        <v>0</v>
      </c>
      <c r="H18" s="39">
        <f>繰上げ試算シート!$S$18</f>
        <v>0</v>
      </c>
      <c r="I18" s="39">
        <f t="shared" si="3"/>
        <v>0</v>
      </c>
      <c r="J18" s="39">
        <f>繰上げ試算シート!$S$20</f>
        <v>0</v>
      </c>
      <c r="K18" s="39">
        <f t="shared" si="4"/>
        <v>0</v>
      </c>
      <c r="L18" s="39">
        <f>繰上げ試算シート!$S$22</f>
        <v>0</v>
      </c>
      <c r="M18" s="39">
        <f t="shared" si="5"/>
        <v>0</v>
      </c>
    </row>
    <row r="19" spans="1:13" ht="24" x14ac:dyDescent="0.4">
      <c r="A19" s="38">
        <v>72</v>
      </c>
      <c r="B19" s="39">
        <f>繰上げ試算シート!$S$12</f>
        <v>0</v>
      </c>
      <c r="C19" s="36">
        <f t="shared" si="0"/>
        <v>0</v>
      </c>
      <c r="D19" s="39">
        <f>繰上げ試算シート!$S$14</f>
        <v>0</v>
      </c>
      <c r="E19" s="39">
        <f t="shared" si="1"/>
        <v>0</v>
      </c>
      <c r="F19" s="39">
        <f>繰上げ試算シート!$S$16</f>
        <v>0</v>
      </c>
      <c r="G19" s="39">
        <f t="shared" si="2"/>
        <v>0</v>
      </c>
      <c r="H19" s="39">
        <f>繰上げ試算シート!$S$18</f>
        <v>0</v>
      </c>
      <c r="I19" s="39">
        <f t="shared" si="3"/>
        <v>0</v>
      </c>
      <c r="J19" s="39">
        <f>繰上げ試算シート!$S$20</f>
        <v>0</v>
      </c>
      <c r="K19" s="39">
        <f t="shared" si="4"/>
        <v>0</v>
      </c>
      <c r="L19" s="39">
        <f>繰上げ試算シート!$S$22</f>
        <v>0</v>
      </c>
      <c r="M19" s="39">
        <f t="shared" si="5"/>
        <v>0</v>
      </c>
    </row>
    <row r="20" spans="1:13" ht="24" x14ac:dyDescent="0.4">
      <c r="A20" s="38">
        <v>73</v>
      </c>
      <c r="B20" s="39">
        <f>繰上げ試算シート!$S$12</f>
        <v>0</v>
      </c>
      <c r="C20" s="36">
        <f t="shared" si="0"/>
        <v>0</v>
      </c>
      <c r="D20" s="39">
        <f>繰上げ試算シート!$S$14</f>
        <v>0</v>
      </c>
      <c r="E20" s="39">
        <f t="shared" si="1"/>
        <v>0</v>
      </c>
      <c r="F20" s="39">
        <f>繰上げ試算シート!$S$16</f>
        <v>0</v>
      </c>
      <c r="G20" s="39">
        <f t="shared" si="2"/>
        <v>0</v>
      </c>
      <c r="H20" s="39">
        <f>繰上げ試算シート!$S$18</f>
        <v>0</v>
      </c>
      <c r="I20" s="39">
        <f t="shared" si="3"/>
        <v>0</v>
      </c>
      <c r="J20" s="39">
        <f>繰上げ試算シート!$S$20</f>
        <v>0</v>
      </c>
      <c r="K20" s="39">
        <f t="shared" si="4"/>
        <v>0</v>
      </c>
      <c r="L20" s="39">
        <f>繰上げ試算シート!$S$22</f>
        <v>0</v>
      </c>
      <c r="M20" s="39">
        <f t="shared" si="5"/>
        <v>0</v>
      </c>
    </row>
    <row r="21" spans="1:13" ht="24" x14ac:dyDescent="0.4">
      <c r="A21" s="38">
        <v>74</v>
      </c>
      <c r="B21" s="39">
        <f>繰上げ試算シート!$S$12</f>
        <v>0</v>
      </c>
      <c r="C21" s="36">
        <f t="shared" si="0"/>
        <v>0</v>
      </c>
      <c r="D21" s="39">
        <f>繰上げ試算シート!$S$14</f>
        <v>0</v>
      </c>
      <c r="E21" s="39">
        <f t="shared" si="1"/>
        <v>0</v>
      </c>
      <c r="F21" s="39">
        <f>繰上げ試算シート!$S$16</f>
        <v>0</v>
      </c>
      <c r="G21" s="39">
        <f t="shared" si="2"/>
        <v>0</v>
      </c>
      <c r="H21" s="39">
        <f>繰上げ試算シート!$S$18</f>
        <v>0</v>
      </c>
      <c r="I21" s="39">
        <f t="shared" si="3"/>
        <v>0</v>
      </c>
      <c r="J21" s="39">
        <f>繰上げ試算シート!$S$20</f>
        <v>0</v>
      </c>
      <c r="K21" s="39">
        <f t="shared" si="4"/>
        <v>0</v>
      </c>
      <c r="L21" s="39">
        <f>繰上げ試算シート!$S$22</f>
        <v>0</v>
      </c>
      <c r="M21" s="39">
        <f t="shared" si="5"/>
        <v>0</v>
      </c>
    </row>
    <row r="22" spans="1:13" ht="24" x14ac:dyDescent="0.4">
      <c r="A22" s="42">
        <v>75</v>
      </c>
      <c r="B22" s="43">
        <f>繰上げ試算シート!$S$12</f>
        <v>0</v>
      </c>
      <c r="C22" s="44">
        <f t="shared" si="0"/>
        <v>0</v>
      </c>
      <c r="D22" s="43">
        <f>繰上げ試算シート!$S$14</f>
        <v>0</v>
      </c>
      <c r="E22" s="43">
        <f t="shared" si="1"/>
        <v>0</v>
      </c>
      <c r="F22" s="43">
        <f>繰上げ試算シート!$S$16</f>
        <v>0</v>
      </c>
      <c r="G22" s="43">
        <f t="shared" si="2"/>
        <v>0</v>
      </c>
      <c r="H22" s="43">
        <f>繰上げ試算シート!$S$18</f>
        <v>0</v>
      </c>
      <c r="I22" s="43">
        <f t="shared" si="3"/>
        <v>0</v>
      </c>
      <c r="J22" s="43">
        <f>繰上げ試算シート!$S$20</f>
        <v>0</v>
      </c>
      <c r="K22" s="43">
        <f t="shared" si="4"/>
        <v>0</v>
      </c>
      <c r="L22" s="43">
        <f>繰上げ試算シート!$S$22</f>
        <v>0</v>
      </c>
      <c r="M22" s="43">
        <f t="shared" si="5"/>
        <v>0</v>
      </c>
    </row>
    <row r="23" spans="1:13" ht="24" x14ac:dyDescent="0.4">
      <c r="A23" s="38">
        <v>76</v>
      </c>
      <c r="B23" s="39">
        <f>繰上げ試算シート!$S$12</f>
        <v>0</v>
      </c>
      <c r="C23" s="36">
        <f t="shared" si="0"/>
        <v>0</v>
      </c>
      <c r="D23" s="39">
        <f>繰上げ試算シート!$S$14</f>
        <v>0</v>
      </c>
      <c r="E23" s="39">
        <f t="shared" si="1"/>
        <v>0</v>
      </c>
      <c r="F23" s="39">
        <f>繰上げ試算シート!$S$16</f>
        <v>0</v>
      </c>
      <c r="G23" s="39">
        <f t="shared" si="2"/>
        <v>0</v>
      </c>
      <c r="H23" s="39">
        <f>繰上げ試算シート!$S$18</f>
        <v>0</v>
      </c>
      <c r="I23" s="39">
        <f t="shared" si="3"/>
        <v>0</v>
      </c>
      <c r="J23" s="39">
        <f>繰上げ試算シート!$S$20</f>
        <v>0</v>
      </c>
      <c r="K23" s="39">
        <f t="shared" si="4"/>
        <v>0</v>
      </c>
      <c r="L23" s="39">
        <f>繰上げ試算シート!$S$22</f>
        <v>0</v>
      </c>
      <c r="M23" s="39">
        <f t="shared" si="5"/>
        <v>0</v>
      </c>
    </row>
    <row r="24" spans="1:13" ht="24" x14ac:dyDescent="0.4">
      <c r="A24" s="38">
        <v>77</v>
      </c>
      <c r="B24" s="39">
        <f>繰上げ試算シート!$S$12</f>
        <v>0</v>
      </c>
      <c r="C24" s="36">
        <f t="shared" si="0"/>
        <v>0</v>
      </c>
      <c r="D24" s="39">
        <f>繰上げ試算シート!$S$14</f>
        <v>0</v>
      </c>
      <c r="E24" s="39">
        <f t="shared" si="1"/>
        <v>0</v>
      </c>
      <c r="F24" s="39">
        <f>繰上げ試算シート!$S$16</f>
        <v>0</v>
      </c>
      <c r="G24" s="39">
        <f t="shared" si="2"/>
        <v>0</v>
      </c>
      <c r="H24" s="39">
        <f>繰上げ試算シート!$S$18</f>
        <v>0</v>
      </c>
      <c r="I24" s="39">
        <f t="shared" si="3"/>
        <v>0</v>
      </c>
      <c r="J24" s="39">
        <f>繰上げ試算シート!$S$20</f>
        <v>0</v>
      </c>
      <c r="K24" s="39">
        <f t="shared" si="4"/>
        <v>0</v>
      </c>
      <c r="L24" s="39">
        <f>繰上げ試算シート!$S$22</f>
        <v>0</v>
      </c>
      <c r="M24" s="39">
        <f t="shared" si="5"/>
        <v>0</v>
      </c>
    </row>
    <row r="25" spans="1:13" ht="24" x14ac:dyDescent="0.4">
      <c r="A25" s="38">
        <v>78</v>
      </c>
      <c r="B25" s="39">
        <f>繰上げ試算シート!$S$12</f>
        <v>0</v>
      </c>
      <c r="C25" s="36">
        <f t="shared" si="0"/>
        <v>0</v>
      </c>
      <c r="D25" s="39">
        <f>繰上げ試算シート!$S$14</f>
        <v>0</v>
      </c>
      <c r="E25" s="39">
        <f t="shared" si="1"/>
        <v>0</v>
      </c>
      <c r="F25" s="39">
        <f>繰上げ試算シート!$S$16</f>
        <v>0</v>
      </c>
      <c r="G25" s="39">
        <f t="shared" si="2"/>
        <v>0</v>
      </c>
      <c r="H25" s="39">
        <f>繰上げ試算シート!$S$18</f>
        <v>0</v>
      </c>
      <c r="I25" s="39">
        <f t="shared" si="3"/>
        <v>0</v>
      </c>
      <c r="J25" s="39">
        <f>繰上げ試算シート!$S$20</f>
        <v>0</v>
      </c>
      <c r="K25" s="39">
        <f t="shared" si="4"/>
        <v>0</v>
      </c>
      <c r="L25" s="39">
        <f>繰上げ試算シート!$S$22</f>
        <v>0</v>
      </c>
      <c r="M25" s="39">
        <f t="shared" si="5"/>
        <v>0</v>
      </c>
    </row>
    <row r="26" spans="1:13" ht="24" x14ac:dyDescent="0.4">
      <c r="A26" s="38">
        <v>79</v>
      </c>
      <c r="B26" s="39">
        <f>繰上げ試算シート!$S$12</f>
        <v>0</v>
      </c>
      <c r="C26" s="36">
        <f t="shared" si="0"/>
        <v>0</v>
      </c>
      <c r="D26" s="39">
        <f>繰上げ試算シート!$S$14</f>
        <v>0</v>
      </c>
      <c r="E26" s="39">
        <f t="shared" si="1"/>
        <v>0</v>
      </c>
      <c r="F26" s="39">
        <f>繰上げ試算シート!$S$16</f>
        <v>0</v>
      </c>
      <c r="G26" s="39">
        <f t="shared" si="2"/>
        <v>0</v>
      </c>
      <c r="H26" s="39">
        <f>繰上げ試算シート!$S$18</f>
        <v>0</v>
      </c>
      <c r="I26" s="39">
        <f t="shared" si="3"/>
        <v>0</v>
      </c>
      <c r="J26" s="39">
        <f>繰上げ試算シート!$S$20</f>
        <v>0</v>
      </c>
      <c r="K26" s="39">
        <f t="shared" si="4"/>
        <v>0</v>
      </c>
      <c r="L26" s="39">
        <f>繰上げ試算シート!$S$22</f>
        <v>0</v>
      </c>
      <c r="M26" s="39">
        <f t="shared" si="5"/>
        <v>0</v>
      </c>
    </row>
    <row r="27" spans="1:13" ht="24" x14ac:dyDescent="0.4">
      <c r="A27" s="42">
        <v>80</v>
      </c>
      <c r="B27" s="43">
        <f>繰上げ試算シート!$S$12</f>
        <v>0</v>
      </c>
      <c r="C27" s="44">
        <f t="shared" si="0"/>
        <v>0</v>
      </c>
      <c r="D27" s="43">
        <f>繰上げ試算シート!$S$14</f>
        <v>0</v>
      </c>
      <c r="E27" s="43">
        <f t="shared" si="1"/>
        <v>0</v>
      </c>
      <c r="F27" s="43">
        <f>繰上げ試算シート!$S$16</f>
        <v>0</v>
      </c>
      <c r="G27" s="43">
        <f t="shared" si="2"/>
        <v>0</v>
      </c>
      <c r="H27" s="43">
        <f>繰上げ試算シート!$S$18</f>
        <v>0</v>
      </c>
      <c r="I27" s="43">
        <f t="shared" si="3"/>
        <v>0</v>
      </c>
      <c r="J27" s="43">
        <f>繰上げ試算シート!$S$20</f>
        <v>0</v>
      </c>
      <c r="K27" s="43">
        <f t="shared" si="4"/>
        <v>0</v>
      </c>
      <c r="L27" s="43">
        <f>繰上げ試算シート!$S$22</f>
        <v>0</v>
      </c>
      <c r="M27" s="43">
        <f t="shared" si="5"/>
        <v>0</v>
      </c>
    </row>
    <row r="28" spans="1:13" ht="24" x14ac:dyDescent="0.4">
      <c r="A28" s="38">
        <v>81</v>
      </c>
      <c r="B28" s="39">
        <f>繰上げ試算シート!$S$12</f>
        <v>0</v>
      </c>
      <c r="C28" s="36">
        <f t="shared" si="0"/>
        <v>0</v>
      </c>
      <c r="D28" s="39">
        <f>繰上げ試算シート!$S$14</f>
        <v>0</v>
      </c>
      <c r="E28" s="39">
        <f t="shared" si="1"/>
        <v>0</v>
      </c>
      <c r="F28" s="39">
        <f>繰上げ試算シート!$S$16</f>
        <v>0</v>
      </c>
      <c r="G28" s="39">
        <f t="shared" si="2"/>
        <v>0</v>
      </c>
      <c r="H28" s="39">
        <f>繰上げ試算シート!$S$18</f>
        <v>0</v>
      </c>
      <c r="I28" s="39">
        <f t="shared" si="3"/>
        <v>0</v>
      </c>
      <c r="J28" s="39">
        <f>繰上げ試算シート!$S$20</f>
        <v>0</v>
      </c>
      <c r="K28" s="39">
        <f t="shared" si="4"/>
        <v>0</v>
      </c>
      <c r="L28" s="39">
        <f>繰上げ試算シート!$S$22</f>
        <v>0</v>
      </c>
      <c r="M28" s="39">
        <f t="shared" si="5"/>
        <v>0</v>
      </c>
    </row>
    <row r="29" spans="1:13" ht="24" x14ac:dyDescent="0.4">
      <c r="A29" s="38">
        <v>82</v>
      </c>
      <c r="B29" s="39">
        <f>繰上げ試算シート!$S$12</f>
        <v>0</v>
      </c>
      <c r="C29" s="36">
        <f t="shared" si="0"/>
        <v>0</v>
      </c>
      <c r="D29" s="39">
        <f>繰上げ試算シート!$S$14</f>
        <v>0</v>
      </c>
      <c r="E29" s="39">
        <f t="shared" si="1"/>
        <v>0</v>
      </c>
      <c r="F29" s="39">
        <f>繰上げ試算シート!$S$16</f>
        <v>0</v>
      </c>
      <c r="G29" s="39">
        <f t="shared" si="2"/>
        <v>0</v>
      </c>
      <c r="H29" s="39">
        <f>繰上げ試算シート!$S$18</f>
        <v>0</v>
      </c>
      <c r="I29" s="39">
        <f t="shared" si="3"/>
        <v>0</v>
      </c>
      <c r="J29" s="39">
        <f>繰上げ試算シート!$S$20</f>
        <v>0</v>
      </c>
      <c r="K29" s="39">
        <f t="shared" si="4"/>
        <v>0</v>
      </c>
      <c r="L29" s="39">
        <f>繰上げ試算シート!$S$22</f>
        <v>0</v>
      </c>
      <c r="M29" s="39">
        <f t="shared" si="5"/>
        <v>0</v>
      </c>
    </row>
    <row r="30" spans="1:13" ht="24" x14ac:dyDescent="0.4">
      <c r="A30" s="38">
        <v>83</v>
      </c>
      <c r="B30" s="39">
        <f>繰上げ試算シート!$S$12</f>
        <v>0</v>
      </c>
      <c r="C30" s="36">
        <f t="shared" si="0"/>
        <v>0</v>
      </c>
      <c r="D30" s="39">
        <f>繰上げ試算シート!$S$14</f>
        <v>0</v>
      </c>
      <c r="E30" s="39">
        <f t="shared" si="1"/>
        <v>0</v>
      </c>
      <c r="F30" s="39">
        <f>繰上げ試算シート!$S$16</f>
        <v>0</v>
      </c>
      <c r="G30" s="39">
        <f t="shared" si="2"/>
        <v>0</v>
      </c>
      <c r="H30" s="39">
        <f>繰上げ試算シート!$S$18</f>
        <v>0</v>
      </c>
      <c r="I30" s="39">
        <f t="shared" si="3"/>
        <v>0</v>
      </c>
      <c r="J30" s="39">
        <f>繰上げ試算シート!$S$20</f>
        <v>0</v>
      </c>
      <c r="K30" s="39">
        <f t="shared" si="4"/>
        <v>0</v>
      </c>
      <c r="L30" s="39">
        <f>繰上げ試算シート!$S$22</f>
        <v>0</v>
      </c>
      <c r="M30" s="39">
        <f t="shared" si="5"/>
        <v>0</v>
      </c>
    </row>
    <row r="31" spans="1:13" ht="24" x14ac:dyDescent="0.4">
      <c r="A31" s="38">
        <v>84</v>
      </c>
      <c r="B31" s="39">
        <f>繰上げ試算シート!$S$12</f>
        <v>0</v>
      </c>
      <c r="C31" s="36">
        <f t="shared" si="0"/>
        <v>0</v>
      </c>
      <c r="D31" s="39">
        <f>繰上げ試算シート!$S$14</f>
        <v>0</v>
      </c>
      <c r="E31" s="39">
        <f t="shared" si="1"/>
        <v>0</v>
      </c>
      <c r="F31" s="39">
        <f>繰上げ試算シート!$S$16</f>
        <v>0</v>
      </c>
      <c r="G31" s="39">
        <f t="shared" si="2"/>
        <v>0</v>
      </c>
      <c r="H31" s="39">
        <f>繰上げ試算シート!$S$18</f>
        <v>0</v>
      </c>
      <c r="I31" s="39">
        <f t="shared" si="3"/>
        <v>0</v>
      </c>
      <c r="J31" s="39">
        <f>繰上げ試算シート!$S$20</f>
        <v>0</v>
      </c>
      <c r="K31" s="39">
        <f t="shared" si="4"/>
        <v>0</v>
      </c>
      <c r="L31" s="39">
        <f>繰上げ試算シート!$S$22</f>
        <v>0</v>
      </c>
      <c r="M31" s="39">
        <f t="shared" si="5"/>
        <v>0</v>
      </c>
    </row>
    <row r="32" spans="1:13" ht="24" x14ac:dyDescent="0.4">
      <c r="A32" s="42">
        <v>85</v>
      </c>
      <c r="B32" s="43">
        <f>繰上げ試算シート!$S$12</f>
        <v>0</v>
      </c>
      <c r="C32" s="44">
        <f t="shared" si="0"/>
        <v>0</v>
      </c>
      <c r="D32" s="43">
        <f>繰上げ試算シート!$S$14</f>
        <v>0</v>
      </c>
      <c r="E32" s="43">
        <f t="shared" si="1"/>
        <v>0</v>
      </c>
      <c r="F32" s="43">
        <f>繰上げ試算シート!$S$16</f>
        <v>0</v>
      </c>
      <c r="G32" s="43">
        <f t="shared" si="2"/>
        <v>0</v>
      </c>
      <c r="H32" s="43">
        <f>繰上げ試算シート!$S$18</f>
        <v>0</v>
      </c>
      <c r="I32" s="43">
        <f t="shared" si="3"/>
        <v>0</v>
      </c>
      <c r="J32" s="43">
        <f>繰上げ試算シート!$S$20</f>
        <v>0</v>
      </c>
      <c r="K32" s="43">
        <f t="shared" si="4"/>
        <v>0</v>
      </c>
      <c r="L32" s="43">
        <f>繰上げ試算シート!$S$22</f>
        <v>0</v>
      </c>
      <c r="M32" s="43">
        <f t="shared" si="5"/>
        <v>0</v>
      </c>
    </row>
    <row r="33" spans="1:13" ht="24" x14ac:dyDescent="0.4">
      <c r="A33" s="38">
        <v>86</v>
      </c>
      <c r="B33" s="39">
        <f>繰上げ試算シート!$S$12</f>
        <v>0</v>
      </c>
      <c r="C33" s="36">
        <f t="shared" si="0"/>
        <v>0</v>
      </c>
      <c r="D33" s="39">
        <f>繰上げ試算シート!$S$14</f>
        <v>0</v>
      </c>
      <c r="E33" s="39">
        <f t="shared" si="1"/>
        <v>0</v>
      </c>
      <c r="F33" s="39">
        <f>繰上げ試算シート!$S$16</f>
        <v>0</v>
      </c>
      <c r="G33" s="39">
        <f t="shared" si="2"/>
        <v>0</v>
      </c>
      <c r="H33" s="39">
        <f>繰上げ試算シート!$S$18</f>
        <v>0</v>
      </c>
      <c r="I33" s="39">
        <f t="shared" si="3"/>
        <v>0</v>
      </c>
      <c r="J33" s="39">
        <f>繰上げ試算シート!$S$20</f>
        <v>0</v>
      </c>
      <c r="K33" s="39">
        <f t="shared" si="4"/>
        <v>0</v>
      </c>
      <c r="L33" s="39">
        <f>繰上げ試算シート!$S$22</f>
        <v>0</v>
      </c>
      <c r="M33" s="39">
        <f t="shared" si="5"/>
        <v>0</v>
      </c>
    </row>
    <row r="34" spans="1:13" ht="24" x14ac:dyDescent="0.4">
      <c r="A34" s="38">
        <v>87</v>
      </c>
      <c r="B34" s="39">
        <f>繰上げ試算シート!$S$12</f>
        <v>0</v>
      </c>
      <c r="C34" s="36">
        <f t="shared" si="0"/>
        <v>0</v>
      </c>
      <c r="D34" s="39">
        <f>繰上げ試算シート!$S$14</f>
        <v>0</v>
      </c>
      <c r="E34" s="39">
        <f t="shared" si="1"/>
        <v>0</v>
      </c>
      <c r="F34" s="39">
        <f>繰上げ試算シート!$S$16</f>
        <v>0</v>
      </c>
      <c r="G34" s="39">
        <f t="shared" si="2"/>
        <v>0</v>
      </c>
      <c r="H34" s="39">
        <f>繰上げ試算シート!$S$18</f>
        <v>0</v>
      </c>
      <c r="I34" s="39">
        <f t="shared" si="3"/>
        <v>0</v>
      </c>
      <c r="J34" s="39">
        <f>繰上げ試算シート!$S$20</f>
        <v>0</v>
      </c>
      <c r="K34" s="39">
        <f t="shared" si="4"/>
        <v>0</v>
      </c>
      <c r="L34" s="39">
        <f>繰上げ試算シート!$S$22</f>
        <v>0</v>
      </c>
      <c r="M34" s="39">
        <f t="shared" si="5"/>
        <v>0</v>
      </c>
    </row>
    <row r="35" spans="1:13" ht="24" x14ac:dyDescent="0.4">
      <c r="A35" s="38">
        <v>88</v>
      </c>
      <c r="B35" s="39">
        <f>繰上げ試算シート!$S$12</f>
        <v>0</v>
      </c>
      <c r="C35" s="36">
        <f t="shared" si="0"/>
        <v>0</v>
      </c>
      <c r="D35" s="39">
        <f>繰上げ試算シート!$S$14</f>
        <v>0</v>
      </c>
      <c r="E35" s="39">
        <f t="shared" si="1"/>
        <v>0</v>
      </c>
      <c r="F35" s="39">
        <f>繰上げ試算シート!$S$16</f>
        <v>0</v>
      </c>
      <c r="G35" s="39">
        <f t="shared" si="2"/>
        <v>0</v>
      </c>
      <c r="H35" s="39">
        <f>繰上げ試算シート!$S$18</f>
        <v>0</v>
      </c>
      <c r="I35" s="39">
        <f t="shared" si="3"/>
        <v>0</v>
      </c>
      <c r="J35" s="39">
        <f>繰上げ試算シート!$S$20</f>
        <v>0</v>
      </c>
      <c r="K35" s="39">
        <f t="shared" si="4"/>
        <v>0</v>
      </c>
      <c r="L35" s="39">
        <f>繰上げ試算シート!$S$22</f>
        <v>0</v>
      </c>
      <c r="M35" s="39">
        <f t="shared" si="5"/>
        <v>0</v>
      </c>
    </row>
    <row r="36" spans="1:13" ht="24" x14ac:dyDescent="0.4">
      <c r="A36" s="38">
        <v>89</v>
      </c>
      <c r="B36" s="39">
        <f>繰上げ試算シート!$S$12</f>
        <v>0</v>
      </c>
      <c r="C36" s="36">
        <f t="shared" si="0"/>
        <v>0</v>
      </c>
      <c r="D36" s="39">
        <f>繰上げ試算シート!$S$14</f>
        <v>0</v>
      </c>
      <c r="E36" s="39">
        <f t="shared" si="1"/>
        <v>0</v>
      </c>
      <c r="F36" s="39">
        <f>繰上げ試算シート!$S$16</f>
        <v>0</v>
      </c>
      <c r="G36" s="39">
        <f t="shared" si="2"/>
        <v>0</v>
      </c>
      <c r="H36" s="39">
        <f>繰上げ試算シート!$S$18</f>
        <v>0</v>
      </c>
      <c r="I36" s="39">
        <f t="shared" si="3"/>
        <v>0</v>
      </c>
      <c r="J36" s="39">
        <f>繰上げ試算シート!$S$20</f>
        <v>0</v>
      </c>
      <c r="K36" s="39">
        <f t="shared" si="4"/>
        <v>0</v>
      </c>
      <c r="L36" s="39">
        <f>繰上げ試算シート!$S$22</f>
        <v>0</v>
      </c>
      <c r="M36" s="39">
        <f t="shared" si="5"/>
        <v>0</v>
      </c>
    </row>
    <row r="37" spans="1:13" ht="24" x14ac:dyDescent="0.4">
      <c r="A37" s="42">
        <v>90</v>
      </c>
      <c r="B37" s="43">
        <f>繰上げ試算シート!$S$12</f>
        <v>0</v>
      </c>
      <c r="C37" s="44">
        <f t="shared" si="0"/>
        <v>0</v>
      </c>
      <c r="D37" s="43">
        <f>繰上げ試算シート!$S$14</f>
        <v>0</v>
      </c>
      <c r="E37" s="43">
        <f t="shared" si="1"/>
        <v>0</v>
      </c>
      <c r="F37" s="43">
        <f>繰上げ試算シート!$S$16</f>
        <v>0</v>
      </c>
      <c r="G37" s="43">
        <f t="shared" si="2"/>
        <v>0</v>
      </c>
      <c r="H37" s="43">
        <f>繰上げ試算シート!$S$18</f>
        <v>0</v>
      </c>
      <c r="I37" s="43">
        <f t="shared" si="3"/>
        <v>0</v>
      </c>
      <c r="J37" s="43">
        <f>繰上げ試算シート!$S$20</f>
        <v>0</v>
      </c>
      <c r="K37" s="43">
        <f t="shared" si="4"/>
        <v>0</v>
      </c>
      <c r="L37" s="43">
        <f>繰上げ試算シート!$S$22</f>
        <v>0</v>
      </c>
      <c r="M37" s="43">
        <f t="shared" si="5"/>
        <v>0</v>
      </c>
    </row>
    <row r="38" spans="1:13" ht="24" x14ac:dyDescent="0.4">
      <c r="A38" s="38">
        <v>91</v>
      </c>
      <c r="B38" s="39">
        <f>繰上げ試算シート!$S$12</f>
        <v>0</v>
      </c>
      <c r="C38" s="36">
        <f t="shared" si="0"/>
        <v>0</v>
      </c>
      <c r="D38" s="39">
        <f>繰上げ試算シート!$S$14</f>
        <v>0</v>
      </c>
      <c r="E38" s="39">
        <f t="shared" si="1"/>
        <v>0</v>
      </c>
      <c r="F38" s="39">
        <f>繰上げ試算シート!$S$16</f>
        <v>0</v>
      </c>
      <c r="G38" s="39">
        <f t="shared" si="2"/>
        <v>0</v>
      </c>
      <c r="H38" s="39">
        <f>繰上げ試算シート!$S$18</f>
        <v>0</v>
      </c>
      <c r="I38" s="39">
        <f t="shared" si="3"/>
        <v>0</v>
      </c>
      <c r="J38" s="39">
        <f>繰上げ試算シート!$S$20</f>
        <v>0</v>
      </c>
      <c r="K38" s="39">
        <f t="shared" si="4"/>
        <v>0</v>
      </c>
      <c r="L38" s="39">
        <f>繰上げ試算シート!$S$22</f>
        <v>0</v>
      </c>
      <c r="M38" s="39">
        <f t="shared" si="5"/>
        <v>0</v>
      </c>
    </row>
    <row r="39" spans="1:13" ht="24" x14ac:dyDescent="0.4">
      <c r="A39" s="38">
        <v>92</v>
      </c>
      <c r="B39" s="39">
        <f>繰上げ試算シート!$S$12</f>
        <v>0</v>
      </c>
      <c r="C39" s="36">
        <f t="shared" si="0"/>
        <v>0</v>
      </c>
      <c r="D39" s="39">
        <f>繰上げ試算シート!$S$14</f>
        <v>0</v>
      </c>
      <c r="E39" s="39">
        <f t="shared" si="1"/>
        <v>0</v>
      </c>
      <c r="F39" s="39">
        <f>繰上げ試算シート!$S$16</f>
        <v>0</v>
      </c>
      <c r="G39" s="39">
        <f t="shared" si="2"/>
        <v>0</v>
      </c>
      <c r="H39" s="39">
        <f>繰上げ試算シート!$S$18</f>
        <v>0</v>
      </c>
      <c r="I39" s="39">
        <f t="shared" si="3"/>
        <v>0</v>
      </c>
      <c r="J39" s="39">
        <f>繰上げ試算シート!$S$20</f>
        <v>0</v>
      </c>
      <c r="K39" s="39">
        <f t="shared" si="4"/>
        <v>0</v>
      </c>
      <c r="L39" s="39">
        <f>繰上げ試算シート!$S$22</f>
        <v>0</v>
      </c>
      <c r="M39" s="39">
        <f t="shared" si="5"/>
        <v>0</v>
      </c>
    </row>
    <row r="40" spans="1:13" ht="24" x14ac:dyDescent="0.4">
      <c r="A40" s="38">
        <v>93</v>
      </c>
      <c r="B40" s="39">
        <f>繰上げ試算シート!$S$12</f>
        <v>0</v>
      </c>
      <c r="C40" s="36">
        <f t="shared" si="0"/>
        <v>0</v>
      </c>
      <c r="D40" s="39">
        <f>繰上げ試算シート!$S$14</f>
        <v>0</v>
      </c>
      <c r="E40" s="39">
        <f t="shared" si="1"/>
        <v>0</v>
      </c>
      <c r="F40" s="39">
        <f>繰上げ試算シート!$S$16</f>
        <v>0</v>
      </c>
      <c r="G40" s="39">
        <f t="shared" si="2"/>
        <v>0</v>
      </c>
      <c r="H40" s="39">
        <f>繰上げ試算シート!$S$18</f>
        <v>0</v>
      </c>
      <c r="I40" s="39">
        <f t="shared" si="3"/>
        <v>0</v>
      </c>
      <c r="J40" s="39">
        <f>繰上げ試算シート!$S$20</f>
        <v>0</v>
      </c>
      <c r="K40" s="39">
        <f t="shared" si="4"/>
        <v>0</v>
      </c>
      <c r="L40" s="39">
        <f>繰上げ試算シート!$S$22</f>
        <v>0</v>
      </c>
      <c r="M40" s="39">
        <f t="shared" si="5"/>
        <v>0</v>
      </c>
    </row>
    <row r="41" spans="1:13" ht="24" x14ac:dyDescent="0.4">
      <c r="A41" s="38">
        <v>94</v>
      </c>
      <c r="B41" s="39">
        <f>繰上げ試算シート!$S$12</f>
        <v>0</v>
      </c>
      <c r="C41" s="36">
        <f t="shared" si="0"/>
        <v>0</v>
      </c>
      <c r="D41" s="39">
        <f>繰上げ試算シート!$S$14</f>
        <v>0</v>
      </c>
      <c r="E41" s="39">
        <f t="shared" si="1"/>
        <v>0</v>
      </c>
      <c r="F41" s="39">
        <f>繰上げ試算シート!$S$16</f>
        <v>0</v>
      </c>
      <c r="G41" s="39">
        <f t="shared" si="2"/>
        <v>0</v>
      </c>
      <c r="H41" s="39">
        <f>繰上げ試算シート!$S$18</f>
        <v>0</v>
      </c>
      <c r="I41" s="39">
        <f t="shared" si="3"/>
        <v>0</v>
      </c>
      <c r="J41" s="39">
        <f>繰上げ試算シート!$S$20</f>
        <v>0</v>
      </c>
      <c r="K41" s="39">
        <f t="shared" si="4"/>
        <v>0</v>
      </c>
      <c r="L41" s="39">
        <f>繰上げ試算シート!$S$22</f>
        <v>0</v>
      </c>
      <c r="M41" s="39">
        <f t="shared" si="5"/>
        <v>0</v>
      </c>
    </row>
    <row r="42" spans="1:13" ht="24" x14ac:dyDescent="0.4">
      <c r="A42" s="42">
        <v>95</v>
      </c>
      <c r="B42" s="43">
        <f>繰上げ試算シート!$S$12</f>
        <v>0</v>
      </c>
      <c r="C42" s="44">
        <f t="shared" si="0"/>
        <v>0</v>
      </c>
      <c r="D42" s="43">
        <f>繰上げ試算シート!$S$14</f>
        <v>0</v>
      </c>
      <c r="E42" s="43">
        <f t="shared" si="1"/>
        <v>0</v>
      </c>
      <c r="F42" s="43">
        <f>繰上げ試算シート!$S$16</f>
        <v>0</v>
      </c>
      <c r="G42" s="43">
        <f t="shared" si="2"/>
        <v>0</v>
      </c>
      <c r="H42" s="43">
        <f>繰上げ試算シート!$S$18</f>
        <v>0</v>
      </c>
      <c r="I42" s="43">
        <f t="shared" si="3"/>
        <v>0</v>
      </c>
      <c r="J42" s="43">
        <f>繰上げ試算シート!$S$20</f>
        <v>0</v>
      </c>
      <c r="K42" s="43">
        <f t="shared" si="4"/>
        <v>0</v>
      </c>
      <c r="L42" s="43">
        <f>繰上げ試算シート!$S$22</f>
        <v>0</v>
      </c>
      <c r="M42" s="43">
        <f t="shared" si="5"/>
        <v>0</v>
      </c>
    </row>
    <row r="43" spans="1:13" ht="24" x14ac:dyDescent="0.4">
      <c r="A43" s="38">
        <v>96</v>
      </c>
      <c r="B43" s="39">
        <f>繰上げ試算シート!$S$12</f>
        <v>0</v>
      </c>
      <c r="C43" s="36">
        <f t="shared" si="0"/>
        <v>0</v>
      </c>
      <c r="D43" s="39">
        <f>繰上げ試算シート!$S$14</f>
        <v>0</v>
      </c>
      <c r="E43" s="39">
        <f t="shared" si="1"/>
        <v>0</v>
      </c>
      <c r="F43" s="39">
        <f>繰上げ試算シート!$S$16</f>
        <v>0</v>
      </c>
      <c r="G43" s="39">
        <f t="shared" si="2"/>
        <v>0</v>
      </c>
      <c r="H43" s="39">
        <f>繰上げ試算シート!$S$18</f>
        <v>0</v>
      </c>
      <c r="I43" s="39">
        <f t="shared" si="3"/>
        <v>0</v>
      </c>
      <c r="J43" s="39">
        <f>繰上げ試算シート!$S$20</f>
        <v>0</v>
      </c>
      <c r="K43" s="39">
        <f t="shared" si="4"/>
        <v>0</v>
      </c>
      <c r="L43" s="39">
        <f>繰上げ試算シート!$S$22</f>
        <v>0</v>
      </c>
      <c r="M43" s="39">
        <f t="shared" si="5"/>
        <v>0</v>
      </c>
    </row>
    <row r="44" spans="1:13" ht="24" x14ac:dyDescent="0.4">
      <c r="A44" s="38">
        <v>97</v>
      </c>
      <c r="B44" s="39">
        <f>繰上げ試算シート!$S$12</f>
        <v>0</v>
      </c>
      <c r="C44" s="36">
        <f t="shared" si="0"/>
        <v>0</v>
      </c>
      <c r="D44" s="39">
        <f>繰上げ試算シート!$S$14</f>
        <v>0</v>
      </c>
      <c r="E44" s="39">
        <f t="shared" si="1"/>
        <v>0</v>
      </c>
      <c r="F44" s="39">
        <f>繰上げ試算シート!$S$16</f>
        <v>0</v>
      </c>
      <c r="G44" s="39">
        <f t="shared" si="2"/>
        <v>0</v>
      </c>
      <c r="H44" s="39">
        <f>繰上げ試算シート!$S$18</f>
        <v>0</v>
      </c>
      <c r="I44" s="39">
        <f t="shared" si="3"/>
        <v>0</v>
      </c>
      <c r="J44" s="39">
        <f>繰上げ試算シート!$S$20</f>
        <v>0</v>
      </c>
      <c r="K44" s="39">
        <f t="shared" si="4"/>
        <v>0</v>
      </c>
      <c r="L44" s="39">
        <f>繰上げ試算シート!$S$22</f>
        <v>0</v>
      </c>
      <c r="M44" s="39">
        <f t="shared" si="5"/>
        <v>0</v>
      </c>
    </row>
    <row r="45" spans="1:13" ht="24" x14ac:dyDescent="0.4">
      <c r="A45" s="38">
        <v>98</v>
      </c>
      <c r="B45" s="39">
        <f>繰上げ試算シート!$S$12</f>
        <v>0</v>
      </c>
      <c r="C45" s="36">
        <f t="shared" si="0"/>
        <v>0</v>
      </c>
      <c r="D45" s="39">
        <f>繰上げ試算シート!$S$14</f>
        <v>0</v>
      </c>
      <c r="E45" s="39">
        <f t="shared" si="1"/>
        <v>0</v>
      </c>
      <c r="F45" s="39">
        <f>繰上げ試算シート!$S$16</f>
        <v>0</v>
      </c>
      <c r="G45" s="39">
        <f t="shared" si="2"/>
        <v>0</v>
      </c>
      <c r="H45" s="39">
        <f>繰上げ試算シート!$S$18</f>
        <v>0</v>
      </c>
      <c r="I45" s="39">
        <f t="shared" si="3"/>
        <v>0</v>
      </c>
      <c r="J45" s="39">
        <f>繰上げ試算シート!$S$20</f>
        <v>0</v>
      </c>
      <c r="K45" s="39">
        <f t="shared" si="4"/>
        <v>0</v>
      </c>
      <c r="L45" s="39">
        <f>繰上げ試算シート!$S$22</f>
        <v>0</v>
      </c>
      <c r="M45" s="39">
        <f t="shared" si="5"/>
        <v>0</v>
      </c>
    </row>
    <row r="46" spans="1:13" ht="24" x14ac:dyDescent="0.4">
      <c r="A46" s="38">
        <v>99</v>
      </c>
      <c r="B46" s="39">
        <f>繰上げ試算シート!$S$12</f>
        <v>0</v>
      </c>
      <c r="C46" s="36">
        <f t="shared" si="0"/>
        <v>0</v>
      </c>
      <c r="D46" s="39">
        <f>繰上げ試算シート!$S$14</f>
        <v>0</v>
      </c>
      <c r="E46" s="39">
        <f t="shared" si="1"/>
        <v>0</v>
      </c>
      <c r="F46" s="39">
        <f>繰上げ試算シート!$S$16</f>
        <v>0</v>
      </c>
      <c r="G46" s="39">
        <f t="shared" si="2"/>
        <v>0</v>
      </c>
      <c r="H46" s="39">
        <f>繰上げ試算シート!$S$18</f>
        <v>0</v>
      </c>
      <c r="I46" s="39">
        <f t="shared" si="3"/>
        <v>0</v>
      </c>
      <c r="J46" s="39">
        <f>繰上げ試算シート!$S$20</f>
        <v>0</v>
      </c>
      <c r="K46" s="39">
        <f t="shared" si="4"/>
        <v>0</v>
      </c>
      <c r="L46" s="39">
        <f>繰上げ試算シート!$S$22</f>
        <v>0</v>
      </c>
      <c r="M46" s="39">
        <f t="shared" si="5"/>
        <v>0</v>
      </c>
    </row>
    <row r="47" spans="1:13" ht="24" x14ac:dyDescent="0.4">
      <c r="A47" s="42">
        <v>100</v>
      </c>
      <c r="B47" s="43">
        <f>繰上げ試算シート!$S$12</f>
        <v>0</v>
      </c>
      <c r="C47" s="44">
        <f t="shared" si="0"/>
        <v>0</v>
      </c>
      <c r="D47" s="43">
        <f>繰上げ試算シート!$S$14</f>
        <v>0</v>
      </c>
      <c r="E47" s="43">
        <f t="shared" si="1"/>
        <v>0</v>
      </c>
      <c r="F47" s="43">
        <f>繰上げ試算シート!$S$16</f>
        <v>0</v>
      </c>
      <c r="G47" s="43">
        <f t="shared" si="2"/>
        <v>0</v>
      </c>
      <c r="H47" s="43">
        <f>繰上げ試算シート!$S$18</f>
        <v>0</v>
      </c>
      <c r="I47" s="43">
        <f t="shared" si="3"/>
        <v>0</v>
      </c>
      <c r="J47" s="43">
        <f>繰上げ試算シート!$S$20</f>
        <v>0</v>
      </c>
      <c r="K47" s="43">
        <f t="shared" si="4"/>
        <v>0</v>
      </c>
      <c r="L47" s="43">
        <f>繰上げ試算シート!$S$22</f>
        <v>0</v>
      </c>
      <c r="M47" s="43">
        <f t="shared" si="5"/>
        <v>0</v>
      </c>
    </row>
  </sheetData>
  <sheetProtection algorithmName="SHA-512" hashValue="v5HDPdgqViAqF8M6raeADMMC6dvr8TJ98FrJ8FAN1e4uJeHnvtnYldRPLgn827ffC/y077VBgF9ZnRgaBp9mUA==" saltValue="Ff2ob9fa5tyu9pMfFN0hxw==" spinCount="100000" sheet="1" objects="1" scenarios="1" selectLockedCells="1" selectUnlockedCells="1"/>
  <mergeCells count="2">
    <mergeCell ref="C3:M3"/>
    <mergeCell ref="A2:N2"/>
  </mergeCells>
  <phoneticPr fontId="2"/>
  <pageMargins left="0.7" right="0.7" top="0.75" bottom="0.75" header="0.3" footer="0.3"/>
  <pageSetup paperSize="9" scale="66"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zoomScaleNormal="100" workbookViewId="0">
      <selection activeCell="G4" sqref="G4:K4"/>
    </sheetView>
  </sheetViews>
  <sheetFormatPr defaultRowHeight="18.75" x14ac:dyDescent="0.4"/>
  <sheetData>
    <row r="2" spans="1:1" ht="24" x14ac:dyDescent="0.4">
      <c r="A2" s="35" t="s">
        <v>31</v>
      </c>
    </row>
  </sheetData>
  <sheetProtection algorithmName="SHA-512" hashValue="SoDXg5NG/DgYoVvbCINCr5B61xnMKUmA5oZR4oOs72Xv2ZriC13dfsBvqefz+MdaoGw1I3oBuXYsQ3HC5yP25g==" saltValue="4f+WVk+WVC7jVLFJEGeVJg==" spinCount="100000" sheet="1" objects="1" scenarios="1" selectLockedCells="1" selectUnlockedCells="1"/>
  <phoneticPr fontId="2"/>
  <pageMargins left="0.7" right="0.7" top="0.75" bottom="0.75" header="0.3" footer="0.3"/>
  <pageSetup paperSize="9" scale="63"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繰上げ試算シート</vt:lpstr>
      <vt:lpstr>受給開始年齢別の累計額（参考）</vt:lpstr>
      <vt:lpstr>ねんきん定期便見本</vt:lpstr>
      <vt:lpstr>繰上げ試算シート!Print_Area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福利課007</dc:creator>
  <cp:lastModifiedBy>福利課007</cp:lastModifiedBy>
  <cp:lastPrinted>2024-05-29T05:31:42Z</cp:lastPrinted>
  <dcterms:created xsi:type="dcterms:W3CDTF">2024-03-15T07:09:57Z</dcterms:created>
  <dcterms:modified xsi:type="dcterms:W3CDTF">2025-04-01T00:35:21Z</dcterms:modified>
</cp:coreProperties>
</file>